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160" tabRatio="839" activeTab="0"/>
  </bookViews>
  <sheets>
    <sheet name="Geopark Identity" sheetId="1" r:id="rId1"/>
    <sheet name="Overview" sheetId="2" r:id="rId2"/>
    <sheet name="Geology and Landscape" sheetId="3" r:id="rId3"/>
    <sheet name="Geological conservation" sheetId="4" r:id="rId4"/>
    <sheet name="Natural and Cultural Heritage" sheetId="5" r:id="rId5"/>
    <sheet name="Management Structure" sheetId="6" r:id="rId6"/>
    <sheet name="Information &amp; Environmental E" sheetId="7" r:id="rId7"/>
    <sheet name="Geotourism" sheetId="8" r:id="rId8"/>
    <sheet name="Sustainable Regional Economy" sheetId="9" r:id="rId9"/>
  </sheets>
  <definedNames>
    <definedName name="_xlnm.Print_Area" localSheetId="2">'Geology and Landscape'!$A$1:$F$31</definedName>
    <definedName name="_xlnm.Print_Area" localSheetId="0">'Geopark Identity'!$A$1:$C$33</definedName>
    <definedName name="_xlnm.Print_Area" localSheetId="7">'Geotourism'!$A$1:$G$108</definedName>
    <definedName name="_xlnm.Print_Area" localSheetId="6">'Information &amp; Environmental E'!$A$1:$G$67</definedName>
    <definedName name="_xlnm.Print_Area" localSheetId="5">'Management Structure'!$A$1:$G$76</definedName>
    <definedName name="_xlnm.Print_Area" localSheetId="1">'Overview'!$A$1:$E$22</definedName>
    <definedName name="_xlnm.Print_Area" localSheetId="8">'Sustainable Regional Economy'!$A$1:$G$36</definedName>
  </definedNames>
  <calcPr fullCalcOnLoad="1"/>
</workbook>
</file>

<file path=xl/sharedStrings.xml><?xml version="1.0" encoding="utf-8"?>
<sst xmlns="http://schemas.openxmlformats.org/spreadsheetml/2006/main" count="679" uniqueCount="445">
  <si>
    <t>8.8</t>
  </si>
  <si>
    <t>8.9</t>
  </si>
  <si>
    <t>9.1</t>
  </si>
  <si>
    <t>9.2</t>
  </si>
  <si>
    <t>9.3</t>
  </si>
  <si>
    <t>9.4</t>
  </si>
  <si>
    <t>9.5</t>
  </si>
  <si>
    <t>Research, information and education scientific activity in Earth sciences within the territory</t>
  </si>
  <si>
    <t>Do you operate at least one formal education programme (please outline the nature of the programme(s)</t>
  </si>
  <si>
    <t>What kind of educational materials exist? (The SELF AWARDED total cannot exceed 120)</t>
  </si>
  <si>
    <t>2.6</t>
  </si>
  <si>
    <t>2.7</t>
  </si>
  <si>
    <t>2.8</t>
  </si>
  <si>
    <t>4.5</t>
  </si>
  <si>
    <t>4.6</t>
  </si>
  <si>
    <t>5.6</t>
  </si>
  <si>
    <t>5.7</t>
  </si>
  <si>
    <t>5.8</t>
  </si>
  <si>
    <t>Education – Guides</t>
  </si>
  <si>
    <t>6.4</t>
  </si>
  <si>
    <t>6.5</t>
  </si>
  <si>
    <t>6.6</t>
  </si>
  <si>
    <r>
      <t xml:space="preserve">Training courses for guides </t>
    </r>
    <r>
      <rPr>
        <sz val="10"/>
        <color indexed="10"/>
        <rFont val="Arial"/>
        <family val="2"/>
      </rPr>
      <t>(explain and justify)</t>
    </r>
  </si>
  <si>
    <r>
      <t xml:space="preserve">Freelance guides whose training and / or program is supported by your organization </t>
    </r>
    <r>
      <rPr>
        <sz val="10"/>
        <color indexed="10"/>
        <rFont val="Arial"/>
        <family val="2"/>
      </rPr>
      <t>(explain and justify)</t>
    </r>
  </si>
  <si>
    <r>
      <t>Personal guides by partner organisation</t>
    </r>
    <r>
      <rPr>
        <sz val="10"/>
        <color indexed="10"/>
        <rFont val="Arial"/>
        <family val="2"/>
      </rPr>
      <t xml:space="preserve">(explain and justify) </t>
    </r>
  </si>
  <si>
    <r>
      <t>Personal guides in Geopark permanent staff</t>
    </r>
    <r>
      <rPr>
        <sz val="10"/>
        <color indexed="10"/>
        <rFont val="Arial"/>
        <family val="2"/>
      </rPr>
      <t>(explain and justify)</t>
    </r>
  </si>
  <si>
    <r>
      <t xml:space="preserve">Do you have at least one qualified expert in partner organization providing guided visit that your organization has a role in developing?  </t>
    </r>
    <r>
      <rPr>
        <sz val="10"/>
        <color indexed="10"/>
        <rFont val="Arial"/>
        <family val="2"/>
      </rPr>
      <t>(explain and justify)</t>
    </r>
  </si>
  <si>
    <r>
      <t xml:space="preserve">Do you have at least one qualified expert in Geopark permanent staff providing guided visit that your organization has a role in developing?  </t>
    </r>
    <r>
      <rPr>
        <sz val="10"/>
        <color indexed="10"/>
        <rFont val="Arial"/>
        <family val="2"/>
      </rPr>
      <t>(explain and justify)</t>
    </r>
  </si>
  <si>
    <r>
      <t xml:space="preserve">Do special, scientific programs exist? </t>
    </r>
    <r>
      <rPr>
        <sz val="10"/>
        <color indexed="10"/>
        <rFont val="Arial"/>
        <family val="2"/>
      </rPr>
      <t>(explain and justify)</t>
    </r>
  </si>
  <si>
    <r>
      <t>Do programs exist for different ages?</t>
    </r>
    <r>
      <rPr>
        <sz val="10"/>
        <color indexed="10"/>
        <rFont val="Arial"/>
        <family val="2"/>
      </rPr>
      <t xml:space="preserve"> (explain and justify)</t>
    </r>
  </si>
  <si>
    <r>
      <t xml:space="preserve">Are alternatives available if tour impossible due to bad weather conditions? </t>
    </r>
    <r>
      <rPr>
        <sz val="10"/>
        <color indexed="10"/>
        <rFont val="Arial"/>
        <family val="2"/>
      </rPr>
      <t>(explain and justify)</t>
    </r>
  </si>
  <si>
    <r>
      <t xml:space="preserve">Limited group size (max. 30 persons per guide) </t>
    </r>
    <r>
      <rPr>
        <sz val="10"/>
        <color indexed="10"/>
        <rFont val="Arial"/>
        <family val="2"/>
      </rPr>
      <t>(explain and justify)</t>
    </r>
  </si>
  <si>
    <r>
      <t xml:space="preserve">Standard programs, regularly offered for all park visitors </t>
    </r>
    <r>
      <rPr>
        <sz val="10"/>
        <color indexed="10"/>
        <rFont val="Arial"/>
        <family val="2"/>
      </rPr>
      <t>(explain and justify)</t>
    </r>
  </si>
  <si>
    <r>
      <t>Guided tours through a member organisation</t>
    </r>
    <r>
      <rPr>
        <sz val="10"/>
        <color indexed="10"/>
        <rFont val="Arial"/>
        <family val="2"/>
      </rPr>
      <t xml:space="preserve"> (explain and justify)</t>
    </r>
  </si>
  <si>
    <t>What kind of information do you provide to educational groups, which encourage them to visit your area?</t>
  </si>
  <si>
    <t>7.4</t>
  </si>
  <si>
    <t>Do you use the internet for school programmes? What kind of service do you provide?</t>
  </si>
  <si>
    <t>Category</t>
  </si>
  <si>
    <t>Weighting</t>
  </si>
  <si>
    <t>(%)</t>
  </si>
  <si>
    <t>Self-assessment</t>
  </si>
  <si>
    <t>Evaluators</t>
  </si>
  <si>
    <t>Estimate</t>
  </si>
  <si>
    <t>I</t>
  </si>
  <si>
    <t>Geology and Landscape</t>
  </si>
  <si>
    <t>1.1</t>
  </si>
  <si>
    <t>Territory</t>
  </si>
  <si>
    <t>1.2</t>
  </si>
  <si>
    <t>Geoconservation</t>
  </si>
  <si>
    <t>1.3</t>
  </si>
  <si>
    <t>Natural and Cultural Heritage</t>
  </si>
  <si>
    <t>II.</t>
  </si>
  <si>
    <t>III</t>
  </si>
  <si>
    <t>Interpretation and Environmental Education</t>
  </si>
  <si>
    <t>IV</t>
  </si>
  <si>
    <t>Geotourism</t>
  </si>
  <si>
    <t>V</t>
  </si>
  <si>
    <t>Sustainable Regional Economic Development</t>
  </si>
  <si>
    <t>Total</t>
  </si>
  <si>
    <t>Region:</t>
  </si>
  <si>
    <t>Country:</t>
  </si>
  <si>
    <t>Telephone:</t>
  </si>
  <si>
    <t>Fax:</t>
  </si>
  <si>
    <t>Email:</t>
  </si>
  <si>
    <r>
      <t>4.</t>
    </r>
    <r>
      <rPr>
        <b/>
        <sz val="7"/>
        <rFont val="Times New Roman"/>
        <family val="1"/>
      </rPr>
      <t xml:space="preserve">            </t>
    </r>
    <r>
      <rPr>
        <b/>
        <sz val="12"/>
        <rFont val="Arial"/>
        <family val="2"/>
      </rPr>
      <t>Size of Territory and Geographical Coordinates</t>
    </r>
  </si>
  <si>
    <r>
      <t>Size in km</t>
    </r>
    <r>
      <rPr>
        <vertAlign val="superscript"/>
        <sz val="12"/>
        <rFont val="Arial"/>
        <family val="2"/>
      </rPr>
      <t>2</t>
    </r>
  </si>
  <si>
    <t>Coordinates</t>
  </si>
  <si>
    <r>
      <t>5.</t>
    </r>
    <r>
      <rPr>
        <b/>
        <sz val="7"/>
        <rFont val="Times New Roman"/>
        <family val="1"/>
      </rPr>
      <t xml:space="preserve">            </t>
    </r>
    <r>
      <rPr>
        <b/>
        <sz val="12"/>
        <rFont val="Arial"/>
        <family val="2"/>
      </rPr>
      <t>Contact Person</t>
    </r>
  </si>
  <si>
    <t>Management Body Director</t>
  </si>
  <si>
    <t>Geoscientist</t>
  </si>
  <si>
    <t>Specialist on Regional Development</t>
  </si>
  <si>
    <t>Name</t>
  </si>
  <si>
    <t>Position</t>
  </si>
  <si>
    <t>Date</t>
  </si>
  <si>
    <t>Signature</t>
  </si>
  <si>
    <t>Marks available</t>
  </si>
  <si>
    <t xml:space="preserve">20 “Geosites”  or more </t>
  </si>
  <si>
    <t>40 “Geosites”  or more</t>
  </si>
  <si>
    <t xml:space="preserve">Maximum Total </t>
  </si>
  <si>
    <r>
      <t>How many clearly defined rock types are represented in your area? (10 points each, maximum 100 points).</t>
    </r>
    <r>
      <rPr>
        <sz val="10"/>
        <color indexed="10"/>
        <rFont val="Arial"/>
        <family val="2"/>
      </rPr>
      <t xml:space="preserve"> (Please provide a list)</t>
    </r>
  </si>
  <si>
    <r>
      <t xml:space="preserve">Number of sites with public Interpretation (trails, interpretation panels or leaflets) </t>
    </r>
    <r>
      <rPr>
        <sz val="10"/>
        <color indexed="10"/>
        <rFont val="Arial"/>
        <family val="2"/>
      </rPr>
      <t>(Please provide a list)</t>
    </r>
  </si>
  <si>
    <t>20 or more</t>
  </si>
  <si>
    <r>
      <t xml:space="preserve">Geosites of Scientific Importance </t>
    </r>
    <r>
      <rPr>
        <sz val="10"/>
        <color indexed="10"/>
        <rFont val="Arial"/>
        <family val="2"/>
      </rPr>
      <t>(Please provide a list)</t>
    </r>
  </si>
  <si>
    <t>&gt; 25 %</t>
  </si>
  <si>
    <r>
      <t xml:space="preserve">Geosites used for Education </t>
    </r>
    <r>
      <rPr>
        <sz val="10"/>
        <color indexed="10"/>
        <rFont val="Arial"/>
        <family val="2"/>
      </rPr>
      <t>(Please provide a list)</t>
    </r>
  </si>
  <si>
    <r>
      <t xml:space="preserve">Geosites used for Geotourism </t>
    </r>
    <r>
      <rPr>
        <sz val="10"/>
        <color indexed="10"/>
        <rFont val="Arial"/>
        <family val="2"/>
      </rPr>
      <t>(Please provide a list)</t>
    </r>
  </si>
  <si>
    <r>
      <t xml:space="preserve">Non-Geological Sites used by the Geopark (intergraded in Geoparks activities) </t>
    </r>
    <r>
      <rPr>
        <sz val="10"/>
        <color indexed="10"/>
        <rFont val="Arial"/>
        <family val="2"/>
      </rPr>
      <t>(Please provide a list)</t>
    </r>
  </si>
  <si>
    <t>There is no comparison with any other existing Geopark within GGN</t>
  </si>
  <si>
    <t>There is another Geopark within GGN with comparable geology.</t>
  </si>
  <si>
    <t>There is another Geopark within GGN with comparable geology or infrastructure in the same country.</t>
  </si>
  <si>
    <t>Territory Subtotal</t>
  </si>
  <si>
    <t>Maximum points</t>
  </si>
  <si>
    <t>Self Assessment</t>
  </si>
  <si>
    <r>
      <t xml:space="preserve">At least five geosites of national significance </t>
    </r>
    <r>
      <rPr>
        <sz val="10"/>
        <color indexed="10"/>
        <rFont val="Arial"/>
        <family val="2"/>
      </rPr>
      <t>(Give a list and justification)</t>
    </r>
  </si>
  <si>
    <r>
      <t xml:space="preserve">Do you have a geosites database for the Geopark? </t>
    </r>
    <r>
      <rPr>
        <sz val="10"/>
        <color indexed="10"/>
        <rFont val="Arial"/>
        <family val="2"/>
      </rPr>
      <t>(Give a list and justification)</t>
    </r>
  </si>
  <si>
    <r>
      <t xml:space="preserve">Do you have a geosites map for the Geopark? </t>
    </r>
    <r>
      <rPr>
        <sz val="10"/>
        <color indexed="10"/>
        <rFont val="Arial"/>
        <family val="2"/>
      </rPr>
      <t>(Give a list and justification)</t>
    </r>
  </si>
  <si>
    <t>The entire territory has legal protection because of it’s geological values.</t>
  </si>
  <si>
    <t>Prohibition of destroying and removing parts of the geological heritage.</t>
  </si>
  <si>
    <t>General announcement of regulations against misuse and damage for the entire Geopark area</t>
  </si>
  <si>
    <t>Announcement of regulations against misuse and damage at individual sites of the Geopark</t>
  </si>
  <si>
    <t>Use of observation posts, guarding and patrolling by wardens</t>
  </si>
  <si>
    <t>Provision for enforcement of regulations (no digging and collection) in website, flyers, etc.</t>
  </si>
  <si>
    <t xml:space="preserve">Offering collecting of geological specimens under supervision at selected sites (clarification) </t>
  </si>
  <si>
    <r>
      <t xml:space="preserve">Regular maintenance and cleaning. </t>
    </r>
    <r>
      <rPr>
        <sz val="10"/>
        <color indexed="10"/>
        <rFont val="Arial"/>
        <family val="2"/>
      </rPr>
      <t>(Please give details. How often are they checked?)</t>
    </r>
  </si>
  <si>
    <r>
      <t xml:space="preserve">Conservation measures  </t>
    </r>
    <r>
      <rPr>
        <sz val="10"/>
        <color indexed="10"/>
        <rFont val="Arial"/>
        <family val="2"/>
      </rPr>
      <t>(Please give details)</t>
    </r>
  </si>
  <si>
    <r>
      <t xml:space="preserve">Protective measures (preparation, sealing to avoid natural degradation)  </t>
    </r>
    <r>
      <rPr>
        <sz val="10"/>
        <color indexed="10"/>
        <rFont val="Arial"/>
        <family val="2"/>
      </rPr>
      <t>(Please give details)</t>
    </r>
  </si>
  <si>
    <t>Geoconservation Subtotal</t>
  </si>
  <si>
    <r>
      <t xml:space="preserve">National designation in part of the Geopark territory </t>
    </r>
    <r>
      <rPr>
        <sz val="10"/>
        <color indexed="10"/>
        <rFont val="Arial"/>
        <family val="2"/>
      </rPr>
      <t>(Please give a list and justification)</t>
    </r>
  </si>
  <si>
    <r>
      <t xml:space="preserve">Regional designation in part of the Geopark territory </t>
    </r>
    <r>
      <rPr>
        <sz val="10"/>
        <color indexed="10"/>
        <rFont val="Arial"/>
        <family val="2"/>
      </rPr>
      <t>(Please give a list and justification)</t>
    </r>
  </si>
  <si>
    <r>
      <t xml:space="preserve">Local designation in part of the Geopark territory </t>
    </r>
    <r>
      <rPr>
        <sz val="10"/>
        <color indexed="10"/>
        <rFont val="Arial"/>
        <family val="2"/>
      </rPr>
      <t>(Please give a list and justification)</t>
    </r>
  </si>
  <si>
    <r>
      <t xml:space="preserve">Promotion of the links between Geological Heritage sites and the existing Natural and cultural sites within the Geopark (Prove with examples) </t>
    </r>
    <r>
      <rPr>
        <sz val="10"/>
        <color indexed="10"/>
        <rFont val="Arial"/>
        <family val="2"/>
      </rPr>
      <t>(Please give details)</t>
    </r>
  </si>
  <si>
    <t>Natural and Cultural Heritage Subtotal</t>
  </si>
  <si>
    <t>Total Points Awarded For Section I: Geology and Landscape</t>
  </si>
  <si>
    <r>
      <t xml:space="preserve">Does the Geopark have well defined and effective management structure able to take and implement decisions to enhance protection of Geological Heritage and promote sustainable regional development for the Geopark area? </t>
    </r>
    <r>
      <rPr>
        <sz val="10"/>
        <color indexed="10"/>
        <rFont val="Arial"/>
        <family val="2"/>
      </rPr>
      <t>(Please give details)</t>
    </r>
  </si>
  <si>
    <r>
      <t xml:space="preserve">Is the Geopark staff employed directly or indirectly by Geopark partners? </t>
    </r>
    <r>
      <rPr>
        <sz val="10"/>
        <color indexed="10"/>
        <rFont val="Arial"/>
        <family val="2"/>
      </rPr>
      <t>(Please elaborate)</t>
    </r>
  </si>
  <si>
    <r>
      <t xml:space="preserve">An independently administered budget </t>
    </r>
    <r>
      <rPr>
        <sz val="10"/>
        <color indexed="10"/>
        <rFont val="Arial"/>
        <family val="2"/>
      </rPr>
      <t>(Please give details)</t>
    </r>
  </si>
  <si>
    <t>Other  Natural and Cultural Heritage</t>
  </si>
  <si>
    <t>Links between Natural and Cultural Heritage</t>
  </si>
  <si>
    <t>Tourism development (infrastructure and activities)</t>
  </si>
  <si>
    <t xml:space="preserve">Education activities </t>
  </si>
  <si>
    <t>Local development</t>
  </si>
  <si>
    <t>Regional products (agrotourism)</t>
  </si>
  <si>
    <t>Community links</t>
  </si>
  <si>
    <t>Funding</t>
  </si>
  <si>
    <t>Marketing strategy</t>
  </si>
  <si>
    <t>Strength and Weakness Analysis of Management and administration</t>
  </si>
  <si>
    <t>An audit of the geological and other resources</t>
  </si>
  <si>
    <t>Geology</t>
  </si>
  <si>
    <t>Landscape protection</t>
  </si>
  <si>
    <t>Tourism “geotourism”</t>
  </si>
  <si>
    <t>Agriculture and forestry</t>
  </si>
  <si>
    <t>Analysis of local/regional development potentials</t>
  </si>
  <si>
    <t xml:space="preserve">Definition of areas which will be the focus of tourism development </t>
  </si>
  <si>
    <t xml:space="preserve">Definition of areas where no tourism is allowed, (with focus on protection and research) </t>
  </si>
  <si>
    <t>Measures taken to regulate and reduce traffic (restricted access, central parking lots, traffic guiding system, signposting etc.)</t>
  </si>
  <si>
    <t xml:space="preserve">Environmental friendly hiking path system </t>
  </si>
  <si>
    <t>Clearly defined cycle or other trails such as bridleways or river trails.</t>
  </si>
  <si>
    <t xml:space="preserve">Regular "Working Group" meetings on specific topics </t>
  </si>
  <si>
    <t>Other regular activities, not described by the answers above.</t>
  </si>
  <si>
    <t>International awards (name and date of award)</t>
  </si>
  <si>
    <t>National awards (name and date of award)</t>
  </si>
  <si>
    <t>Other (e.g. from industry) (name and date of award)</t>
  </si>
  <si>
    <t xml:space="preserve">Do additional experts exist in the permanent staff (e.g. biologists) </t>
  </si>
  <si>
    <t xml:space="preserve">Regular and formal joint activity with at least one scientific institution (University, National Geological Survey) </t>
  </si>
  <si>
    <t>Regular consulting is maintained by:</t>
  </si>
  <si>
    <t xml:space="preserve">Persons with scientific background in geosciences </t>
  </si>
  <si>
    <t xml:space="preserve">Persons with experience in geosciences </t>
  </si>
  <si>
    <t xml:space="preserve">Amateurs available from local community </t>
  </si>
  <si>
    <t>How many different scientific disciplines are in the expert network</t>
  </si>
  <si>
    <t>&lt; 5</t>
  </si>
  <si>
    <t>&gt; 5</t>
  </si>
  <si>
    <t>Does a marketing expert exist? If not who does the work?</t>
  </si>
  <si>
    <t>Does a press office exist? If not who does the work?</t>
  </si>
  <si>
    <t>Are staff members available to run field trips/guided walks?</t>
  </si>
  <si>
    <t xml:space="preserve">Information panels within the area </t>
  </si>
  <si>
    <t>Total Points Awarded For Section II: Management Structure</t>
  </si>
  <si>
    <t>III. Information and Environmental Education</t>
  </si>
  <si>
    <t xml:space="preserve">Does your permanent staff include specialists in environmental education, who undertake such work as their main role within your team. </t>
  </si>
  <si>
    <t xml:space="preserve"> Do you contribute towards at least one formal education programme developed by other organisations.  (museums etc.)</t>
  </si>
  <si>
    <t>Do you operate a special program for primary/elementary school classes?</t>
  </si>
  <si>
    <t>Do you operate a special program for secondary/high school classes?</t>
  </si>
  <si>
    <t>Do you operate a special program for university students?</t>
  </si>
  <si>
    <t xml:space="preserve">Have you developed new educational material for school classes? </t>
  </si>
  <si>
    <t>Films, video, slideshow etc.</t>
  </si>
  <si>
    <t>Interactive elements/ internet</t>
  </si>
  <si>
    <t>Different special exhibitions changing on a regular basis</t>
  </si>
  <si>
    <t>Special education equipment (puzzles, special constructions, etc)</t>
  </si>
  <si>
    <t xml:space="preserve">Do you produce other material for children below 8 years? </t>
  </si>
  <si>
    <t>Protection of geological heritage</t>
  </si>
  <si>
    <t>Geology of the area</t>
  </si>
  <si>
    <t>Publication linking geology, nature and culture of the area</t>
  </si>
  <si>
    <t>Environmentally friendly behaviour in the area</t>
  </si>
  <si>
    <t xml:space="preserve">Other aspects of natural history which can be found within the area </t>
  </si>
  <si>
    <t>Historical elements</t>
  </si>
  <si>
    <t>Letters to schools and universities</t>
  </si>
  <si>
    <t>Brochure</t>
  </si>
  <si>
    <t xml:space="preserve">Press announcements (Newspapers, Radio, TV) </t>
  </si>
  <si>
    <t xml:space="preserve">Newspaper or newsletter </t>
  </si>
  <si>
    <t>Own website with general information about environmental education within the area</t>
  </si>
  <si>
    <t>Those responsible for the education programme may be reached by E-Mail</t>
  </si>
  <si>
    <t>Regular electronic newsletter</t>
  </si>
  <si>
    <t>Up to date calendar of activities</t>
  </si>
  <si>
    <t>Total Points Awarded For Section III: Education</t>
  </si>
  <si>
    <t>IV. Geotourism</t>
  </si>
  <si>
    <t>Printed material (e.g. leaflets, magazines)</t>
  </si>
  <si>
    <t>Popular literature for public (e.g. books, guide books)</t>
  </si>
  <si>
    <t>CD or video material</t>
  </si>
  <si>
    <t xml:space="preserve">Other promotional material or merchandise </t>
  </si>
  <si>
    <t>French</t>
  </si>
  <si>
    <t>Spanish</t>
  </si>
  <si>
    <t>Russian</t>
  </si>
  <si>
    <t>Chinese</t>
  </si>
  <si>
    <t>Arabic</t>
  </si>
  <si>
    <t>Multi-languages in one publication</t>
  </si>
  <si>
    <t xml:space="preserve">At least one information centre centre, managed directly by the Geopark or one of the partner members of your organization </t>
  </si>
  <si>
    <t>Existing 'info points' or similar facilities throughout the area managed by directly by the Geopark or one of the partner members of your organization</t>
  </si>
  <si>
    <t>Information centre “meeting and starting” point for excursions</t>
  </si>
  <si>
    <t>Is the Information centre accessible for wheelchair users and does it cater for individuals with other disabilities?</t>
  </si>
  <si>
    <t>Personal and individual information offered to visitors about possible activities in the area.</t>
  </si>
  <si>
    <t xml:space="preserve">Centre open to the public at least 6 days a week, all year round weather permitting </t>
  </si>
  <si>
    <t>Static display material</t>
  </si>
  <si>
    <t>Interactive displays</t>
  </si>
  <si>
    <t>Is it possible to reach the geopark area by public transport</t>
  </si>
  <si>
    <t>Do you provide your own tourist transport</t>
  </si>
  <si>
    <t>Is public transport integrated with walking, cycling trails</t>
  </si>
  <si>
    <t>Do you have car park facilities connected to the trails which you have developed</t>
  </si>
  <si>
    <t>Are there toilets available in the parking areas</t>
  </si>
  <si>
    <t>Promotional material about the area (leaflets, brochures, internet) contains information about public transport</t>
  </si>
  <si>
    <t xml:space="preserve">Special offers for tourists using public transport, bicycle or other forms of sustainable transport </t>
  </si>
  <si>
    <t>Groups with special interests in geology and geomorphology</t>
  </si>
  <si>
    <t>Tours take place regularly during the season</t>
  </si>
  <si>
    <t>Tours for a broad audience</t>
  </si>
  <si>
    <t>Do you offer tours for disabled visitors</t>
  </si>
  <si>
    <t>Alternatives available if tour impossible due to bad weather conditions</t>
  </si>
  <si>
    <t xml:space="preserve">Flexible registration system (day to day basis) for participants or no registration necessary </t>
  </si>
  <si>
    <t xml:space="preserve">Easy to read interpretation panels in entrance areas or at Tourist locations </t>
  </si>
  <si>
    <t>There is at least one promoted trail dealing with geological subjects, developed by your team, alongside any developed by partners.</t>
  </si>
  <si>
    <t>Joint information or promotional material</t>
  </si>
  <si>
    <t>Own website with general information about the area</t>
  </si>
  <si>
    <t>Geopark management may be reached by email</t>
  </si>
  <si>
    <t>Facility to order publications on-line</t>
  </si>
  <si>
    <t>Guidance for visitors on potential excursions</t>
  </si>
  <si>
    <t>Network of footpaths which include the main touristic and scientific points of interest</t>
  </si>
  <si>
    <t>Uniform/standard signposting of paths</t>
  </si>
  <si>
    <t>Regular checks of infrastructure and immediate repair guaranteed</t>
  </si>
  <si>
    <t xml:space="preserve">Special maps and information sheets for hikers, cyclists, etc. </t>
  </si>
  <si>
    <t>At least one path concerning a special subject (mining, archaeology, architecture  not previously counted in your score under another heading</t>
  </si>
  <si>
    <t>Guided cycling, walking, etc. tours, provided or actively supported by a member organization</t>
  </si>
  <si>
    <t>Such tours include several days all inclusive offer (hotel, half or full board) for hiking and cycling tours provided or actively supported by a member organization</t>
  </si>
  <si>
    <t xml:space="preserve">Such tours include several days all inclusive package with luggage transport provided or actively supported by a member organization </t>
  </si>
  <si>
    <t>There is a network of hiking/biking friendly hotels/pensions, defined by a catalogue of criteria who work in partnership with your organisation.</t>
  </si>
  <si>
    <t>A regular award scheme to promote good practice.</t>
  </si>
  <si>
    <t>The selection and nomination of official partners/mentors/sponsors</t>
  </si>
  <si>
    <t>Geo-trails</t>
  </si>
  <si>
    <t>Cultural trails</t>
  </si>
  <si>
    <t>Forest trails</t>
  </si>
  <si>
    <t xml:space="preserve">Other trails </t>
  </si>
  <si>
    <t xml:space="preserve">Other out-door activities not mentioned elsewhere. </t>
  </si>
  <si>
    <t>Do you count visitors?</t>
  </si>
  <si>
    <t xml:space="preserve">By entrance tickets / trail counters </t>
  </si>
  <si>
    <t>By field trip participants?</t>
  </si>
  <si>
    <t>By estimation?</t>
  </si>
  <si>
    <t>By visitor survey?</t>
  </si>
  <si>
    <t>Do you evaluate where your visitors come from?</t>
  </si>
  <si>
    <t>By booking addresses?</t>
  </si>
  <si>
    <t>By market analysis?</t>
  </si>
  <si>
    <t>By university study?</t>
  </si>
  <si>
    <t>Do you use visitor evaluation for your forward planning?</t>
  </si>
  <si>
    <t>Do you have analysis of the socio-economic profile of your visitors (families, school classes, pension groups, tourist groups, etc)?</t>
  </si>
  <si>
    <t>Questionnaire on visitors’ satisfaction levels?</t>
  </si>
  <si>
    <t>Total Points Awarded For Section IV: Geotourism</t>
  </si>
  <si>
    <t>V. Sustainable Regional Economy</t>
  </si>
  <si>
    <t>Initiatives promoting food from regional and/or ecological production, which your organisation develops or actively supports.</t>
  </si>
  <si>
    <t>Meals from regional and/or ecological production are available in restaurants</t>
  </si>
  <si>
    <t>A label for regional food products or local gastronomy exists</t>
  </si>
  <si>
    <t>Direct marketing of regional agricultural products is promoted</t>
  </si>
  <si>
    <t>Initiatives promoting geological replicas production exist</t>
  </si>
  <si>
    <t xml:space="preserve">The organization or its active partners has a retail outlet or outlets where mainly regional products are sold. </t>
  </si>
  <si>
    <t>The marketing of local craft products is actively supported</t>
  </si>
  <si>
    <t>Local craft products are showcased</t>
  </si>
  <si>
    <t>Direct marketing of regional products is undertaken by your organization</t>
  </si>
  <si>
    <t>Tourism offers include tours of collaboration with local businesses</t>
  </si>
  <si>
    <t>Services (repair, management)</t>
  </si>
  <si>
    <t>Design, Print</t>
  </si>
  <si>
    <t>Total Points Awarded For Section V: Sustainable Regional Economy</t>
  </si>
  <si>
    <r>
      <t xml:space="preserve">How many distinct geological or geomorphological features are present within your area? </t>
    </r>
    <r>
      <rPr>
        <sz val="10"/>
        <color indexed="10"/>
        <rFont val="Arial"/>
        <family val="2"/>
      </rPr>
      <t>(Please provide a list) (10 points each, maximum 100 points).</t>
    </r>
  </si>
  <si>
    <t>1.</t>
  </si>
  <si>
    <t>2.1</t>
  </si>
  <si>
    <t>2.2</t>
  </si>
  <si>
    <t>2.3</t>
  </si>
  <si>
    <t>How many geological periods are represented in your area? (10 points each, maximum 100 points). (Please provide a list)</t>
  </si>
  <si>
    <t>There is another Geopark within GGN with comparable geology or infrastructure in the same country’s geographical Region (Clarification in time and distance)</t>
  </si>
  <si>
    <t>5-10</t>
  </si>
  <si>
    <t>10-20</t>
  </si>
  <si>
    <t>3.1</t>
  </si>
  <si>
    <t>3.2</t>
  </si>
  <si>
    <t>3.3</t>
  </si>
  <si>
    <t>3.4</t>
  </si>
  <si>
    <t>3.5</t>
  </si>
  <si>
    <t>4.1</t>
  </si>
  <si>
    <t>4.2</t>
  </si>
  <si>
    <t>4.3</t>
  </si>
  <si>
    <t>4.4</t>
  </si>
  <si>
    <t>Relationship to existing Geoparks (select one from the following options)</t>
  </si>
  <si>
    <t>Public Interpretation of the Geopark’s sites of interest</t>
  </si>
  <si>
    <t xml:space="preserve"> TERRITORY</t>
  </si>
  <si>
    <t>Geosite list</t>
  </si>
  <si>
    <t>Geodiversity</t>
  </si>
  <si>
    <r>
      <t>At least one geosite of international significance geology and geomorphology. (100 for each).</t>
    </r>
    <r>
      <rPr>
        <sz val="10"/>
        <color indexed="10"/>
        <rFont val="Arial"/>
        <family val="2"/>
      </rPr>
      <t xml:space="preserve">         (Give a list and justification) </t>
    </r>
  </si>
  <si>
    <r>
      <t xml:space="preserve">Inventory and significance of Geosites can be found in your area </t>
    </r>
    <r>
      <rPr>
        <b/>
        <sz val="11"/>
        <color indexed="9"/>
        <rFont val="Arial"/>
        <family val="2"/>
      </rPr>
      <t>(SELF AWARDED total cannot exceed 300).</t>
    </r>
  </si>
  <si>
    <r>
      <t>At least 20 geosites of educational interest and used by schools and universities.</t>
    </r>
    <r>
      <rPr>
        <sz val="10"/>
        <color indexed="10"/>
        <rFont val="Arial"/>
        <family val="2"/>
      </rPr>
      <t xml:space="preserve"> (Give a list and justification)</t>
    </r>
  </si>
  <si>
    <t>1.4</t>
  </si>
  <si>
    <t>1.5</t>
  </si>
  <si>
    <t xml:space="preserve">Strategy and legislation to protect against damage of geological sites and features  (one answer only) </t>
  </si>
  <si>
    <r>
      <t>Part of the area is protected by law for its geological interest.</t>
    </r>
    <r>
      <rPr>
        <sz val="10"/>
        <color indexed="10"/>
        <rFont val="Arial"/>
        <family val="2"/>
      </rPr>
      <t xml:space="preserve"> (please refer to which part and why)</t>
    </r>
  </si>
  <si>
    <t>How are the geosites protected against misuse and damage?</t>
  </si>
  <si>
    <t>What measures are carried out to protect geosites and infrastructure against damage and natural degradation?</t>
  </si>
  <si>
    <t>Natural Rank (SELF AWARDED total cannot exceed 300).</t>
  </si>
  <si>
    <t>Cultural Rank (SELF AWARDED total cannot exceed 300).</t>
  </si>
  <si>
    <t>2.4</t>
  </si>
  <si>
    <t>2.5</t>
  </si>
  <si>
    <t>Promotion and maintenance of Natural and Cultural Heritage</t>
  </si>
  <si>
    <r>
      <t xml:space="preserve">Communication </t>
    </r>
    <r>
      <rPr>
        <sz val="10"/>
        <color indexed="10"/>
        <rFont val="Arial"/>
        <family val="2"/>
      </rPr>
      <t>(Please give details)</t>
    </r>
  </si>
  <si>
    <t>IΙ. MANAGEMENT STRUCTURE</t>
  </si>
  <si>
    <r>
      <t xml:space="preserve">Does the Geopark has a clear and well defined boundary? </t>
    </r>
    <r>
      <rPr>
        <sz val="10"/>
        <color indexed="10"/>
        <rFont val="Arial"/>
        <family val="2"/>
      </rPr>
      <t>(Please give details)</t>
    </r>
  </si>
  <si>
    <t xml:space="preserve">Does a management or Master Plan exist? </t>
  </si>
  <si>
    <r>
      <t xml:space="preserve">Management or Master Plan exists (not older than 10 years) </t>
    </r>
    <r>
      <rPr>
        <sz val="10"/>
        <color indexed="10"/>
        <rFont val="Arial"/>
        <family val="2"/>
      </rPr>
      <t>(You should refer to the main components in accompanying documentation)</t>
    </r>
  </si>
  <si>
    <t>Master Plan Components  - What components does it include?</t>
  </si>
  <si>
    <t>Earth Heritage (Geosite and Landscape).</t>
  </si>
  <si>
    <r>
      <t>Do you have targets for the following goals?</t>
    </r>
    <r>
      <rPr>
        <sz val="10"/>
        <color indexed="10"/>
        <rFont val="Arial"/>
        <family val="2"/>
      </rPr>
      <t xml:space="preserve"> (Identify specific goals)</t>
    </r>
  </si>
  <si>
    <t>3.6</t>
  </si>
  <si>
    <t>3.7</t>
  </si>
  <si>
    <t>3.8</t>
  </si>
  <si>
    <t>3.9</t>
  </si>
  <si>
    <t>3.10</t>
  </si>
  <si>
    <t>3.11</t>
  </si>
  <si>
    <t>3.12</t>
  </si>
  <si>
    <t>3.13</t>
  </si>
  <si>
    <t>3.14</t>
  </si>
  <si>
    <r>
      <t>Strategy exists (not older than 10 years)</t>
    </r>
    <r>
      <rPr>
        <sz val="10"/>
        <color indexed="10"/>
        <rFont val="Arial"/>
        <family val="2"/>
      </rPr>
      <t xml:space="preserve"> (You should refer to the main components in accompanying documentation)</t>
    </r>
  </si>
  <si>
    <t xml:space="preserve">Geopark should protect its geological heritage and create sustainable geotourism. What has been done to fulfil this duty? </t>
  </si>
  <si>
    <t>5.1</t>
  </si>
  <si>
    <t>5.2</t>
  </si>
  <si>
    <t>5.3</t>
  </si>
  <si>
    <t>5.4</t>
  </si>
  <si>
    <t>5.5</t>
  </si>
  <si>
    <t>Are there any initiatives or working groups who discuss promotion of natural and cultural heritage</t>
  </si>
  <si>
    <t>6.1</t>
  </si>
  <si>
    <t>6.2</t>
  </si>
  <si>
    <t>6.3</t>
  </si>
  <si>
    <t>7.1</t>
  </si>
  <si>
    <t>7.2</t>
  </si>
  <si>
    <t>7.3</t>
  </si>
  <si>
    <t>8.1</t>
  </si>
  <si>
    <t>8.2</t>
  </si>
  <si>
    <t>8.3</t>
  </si>
  <si>
    <t>8.4</t>
  </si>
  <si>
    <t>8.5</t>
  </si>
  <si>
    <t>8.6</t>
  </si>
  <si>
    <t>8.7</t>
  </si>
  <si>
    <t>What kind of promotional material of the area takes place?</t>
  </si>
  <si>
    <t>In how many languages is the marketing material produced? (The SELF AWARDED total cannot exceed 80)</t>
  </si>
  <si>
    <t>English</t>
  </si>
  <si>
    <r>
      <t>Add 10 points for each other language.</t>
    </r>
    <r>
      <rPr>
        <sz val="10"/>
        <color indexed="10"/>
        <rFont val="Arial"/>
        <family val="2"/>
      </rPr>
      <t xml:space="preserve"> (explain and justify)</t>
    </r>
  </si>
  <si>
    <t>How is information and interpretation about the area presented in info centres, information points etc?</t>
  </si>
  <si>
    <t>Public Access and facilities(SELF AWARDED total cannot exceed 100)</t>
  </si>
  <si>
    <t>Are visitors informed about public transport in the area and encouraged to use it before they come?</t>
  </si>
  <si>
    <t>What kind of guided tours have been developed by your management body or your partners?</t>
  </si>
  <si>
    <t>What else do you use to inform visitors about your area</t>
  </si>
  <si>
    <t>7.5</t>
  </si>
  <si>
    <t>7.6</t>
  </si>
  <si>
    <t xml:space="preserve">How are information or activities of different organisations co-ordinated </t>
  </si>
  <si>
    <t>Do you use the internet and what kind of service do you provide?</t>
  </si>
  <si>
    <t>10.1</t>
  </si>
  <si>
    <t>10.2</t>
  </si>
  <si>
    <t>10.3</t>
  </si>
  <si>
    <t>10.4</t>
  </si>
  <si>
    <t>10.5</t>
  </si>
  <si>
    <t>10.6</t>
  </si>
  <si>
    <t>10.7</t>
  </si>
  <si>
    <t>What kind of infrastructure is available for activities such as horse riding, canoeing and cycling ? (SELF AWARDED total cannot exceed 100)</t>
  </si>
  <si>
    <t>11.1</t>
  </si>
  <si>
    <t>11.2</t>
  </si>
  <si>
    <t>11.3</t>
  </si>
  <si>
    <t>11.4</t>
  </si>
  <si>
    <t>11.5</t>
  </si>
  <si>
    <t>11.6</t>
  </si>
  <si>
    <t>11.7</t>
  </si>
  <si>
    <t>11.8</t>
  </si>
  <si>
    <t>11.9</t>
  </si>
  <si>
    <t>How do you communicate the goals of Geotourism, especially with those responsible for tourism.</t>
  </si>
  <si>
    <t>Direct personal meetings or through their involvement in your organization.</t>
  </si>
  <si>
    <t>12.1</t>
  </si>
  <si>
    <t>12.2</t>
  </si>
  <si>
    <t>12.3</t>
  </si>
  <si>
    <t>13.1</t>
  </si>
  <si>
    <t>13.2</t>
  </si>
  <si>
    <t>13.3</t>
  </si>
  <si>
    <t>13.4</t>
  </si>
  <si>
    <t>13.5</t>
  </si>
  <si>
    <t>Do you have the following sustainable (e.g. non car based) trails?</t>
  </si>
  <si>
    <t>14.1</t>
  </si>
  <si>
    <t>14.2</t>
  </si>
  <si>
    <t>Visitor evaluation</t>
  </si>
  <si>
    <t>14.3</t>
  </si>
  <si>
    <t>14.4</t>
  </si>
  <si>
    <t>14.5</t>
  </si>
  <si>
    <t>What efforts are undertaken to promote regional food and craft products, integrating the catering trade?</t>
  </si>
  <si>
    <t xml:space="preserve"> Which efforts are undertaken to create an d promote regional geotourism products?   (The SELF-AWARDED total cannot exceed 100)</t>
  </si>
  <si>
    <t>Casts and souvenirs from local production are available</t>
  </si>
  <si>
    <t>How are regional crafts promoted?</t>
  </si>
  <si>
    <t>What kind of contracts are regularly offered to businesses in your area?</t>
  </si>
  <si>
    <r>
      <t xml:space="preserve">Other equipment and services to support geotourism and interpretation, e.g. transport, display cabinets etc. </t>
    </r>
    <r>
      <rPr>
        <sz val="10"/>
        <color indexed="10"/>
        <rFont val="Arial"/>
        <family val="2"/>
      </rPr>
      <t>(give details)</t>
    </r>
  </si>
  <si>
    <t>Networking (SELF AWARDED total cannot exceed 200)</t>
  </si>
  <si>
    <t>Evaluators' Estimate</t>
  </si>
  <si>
    <t>EVALUATORS VERIFICATION</t>
  </si>
  <si>
    <t>I. Geology and Landscape
1.1 Territory</t>
  </si>
  <si>
    <r>
      <t xml:space="preserve">II. Geology and Landscape
</t>
    </r>
    <r>
      <rPr>
        <b/>
        <sz val="14"/>
        <rFont val="Arial"/>
        <family val="2"/>
      </rPr>
      <t>1.2 GEOLOGICAL CONSERVATION</t>
    </r>
  </si>
  <si>
    <t>IΙI. Geology and Landscape
1.3 Natural and Cultural Heritage</t>
  </si>
  <si>
    <t>Management Structure</t>
  </si>
  <si>
    <t>Are competent geological and scientific experts available to promote further research work on a scientific basis? (SELF AWARDED total cannot exceed 150)</t>
  </si>
  <si>
    <t>Geology provision for school groups. For example, organized visits etc.
(The SELF AWARDED total cannot exceed 100)</t>
  </si>
  <si>
    <t>At least one person with a degree in geosciences or other related discipline in the permanent staff (employed directly) (Add 10 points for each geoscientist).</t>
  </si>
  <si>
    <t>Self Evaluation</t>
  </si>
  <si>
    <t>Identity</t>
  </si>
  <si>
    <r>
      <t>1.</t>
    </r>
    <r>
      <rPr>
        <b/>
        <sz val="7"/>
        <rFont val="Times New Roman"/>
        <family val="1"/>
      </rPr>
      <t xml:space="preserve">            </t>
    </r>
    <r>
      <rPr>
        <b/>
        <sz val="12"/>
        <rFont val="Arial"/>
        <family val="2"/>
      </rPr>
      <t>Name and Country of the territory.</t>
    </r>
  </si>
  <si>
    <t>2.     Name of the Management Body</t>
  </si>
  <si>
    <r>
      <t>3.</t>
    </r>
    <r>
      <rPr>
        <b/>
        <sz val="7"/>
        <rFont val="Times New Roman"/>
        <family val="1"/>
      </rPr>
      <t xml:space="preserve">            </t>
    </r>
    <r>
      <rPr>
        <b/>
        <sz val="12"/>
        <rFont val="Arial"/>
        <family val="2"/>
      </rPr>
      <t>Address of the Management Body</t>
    </r>
  </si>
  <si>
    <t>Overview</t>
  </si>
  <si>
    <t>How is the Geopark's management structure organised?</t>
  </si>
  <si>
    <t xml:space="preserve">Does your Geopark have a Marketing Strategy </t>
  </si>
  <si>
    <t>Has your Geopark area received any awards or other formal recognition for its activities in the fields of geodiversity, conservation or sustainable geo-tourism during the last five years? (SELF AWARDED total cannot exceed 100)</t>
  </si>
  <si>
    <t>Evaluation Document - A</t>
  </si>
  <si>
    <r>
      <t xml:space="preserve">Statement of acceptance of the Geoparks Network Charter Requirements: 
</t>
    </r>
    <r>
      <rPr>
        <i/>
        <sz val="12"/>
        <rFont val="Arial"/>
        <family val="2"/>
      </rPr>
      <t>The Management Body of the Territory read the GGN / EGN charter and accepts all of its provisions.</t>
    </r>
  </si>
  <si>
    <t>List of “Geosites” located within the territory identified for use (Please provide a geosite list)</t>
  </si>
  <si>
    <t>At least one student final report (mapping etc.) in the Geopark's area per year</t>
  </si>
  <si>
    <t>At least one scientific/academic institution working in the Geopark's area.</t>
  </si>
  <si>
    <t>At least one of PhD thesis on Geopark’s area within the past three years</t>
  </si>
  <si>
    <t>At least five scientific or tourism focused academic papers from the work within the Geopark’s area during last 5 years</t>
  </si>
  <si>
    <t>Do you operate programs of environmental education in your Geopark area?</t>
  </si>
  <si>
    <t>Personal and individual program offered to children visiting the Geopark’s area</t>
  </si>
  <si>
    <t>Are there any university camps/education centres in the Geopark’s area</t>
  </si>
  <si>
    <t>What kind of published information is available in your Geopark area?</t>
  </si>
  <si>
    <r>
      <t xml:space="preserve">Guided tours by Geopark’s staff  </t>
    </r>
    <r>
      <rPr>
        <sz val="10"/>
        <color indexed="10"/>
        <rFont val="Arial"/>
        <family val="2"/>
      </rPr>
      <t>(explain and justify)</t>
    </r>
  </si>
  <si>
    <r>
      <t xml:space="preserve">Is teacher training offered in matters relating to the Geopark </t>
    </r>
    <r>
      <rPr>
        <sz val="10"/>
        <color indexed="10"/>
        <rFont val="Arial"/>
        <family val="2"/>
      </rPr>
      <t>(explain and justify)</t>
    </r>
  </si>
  <si>
    <t>Do information centres or exhibitions concerning the area exist in the Geopark’s area? (SELF AWARDED total cannot exceed 100)</t>
  </si>
  <si>
    <t>Websites of the Geopark and/or local tourism organizations are linked to web-based timetables and transport information held by others.</t>
  </si>
  <si>
    <t>Links to other websites of tourist board, communities, local government, which provide a broad range of information on the Geopark's area.</t>
  </si>
  <si>
    <t>The Geopark organizes markets, where mainly regional agricultural products are sold</t>
  </si>
  <si>
    <t>What efforts are undertaken to promote links between the Geopark and local businesses? (SELF AWARDED total cannot exceed 100)</t>
  </si>
  <si>
    <t>A label for regional services/products has been developed the Geopark or in partnership with others</t>
  </si>
  <si>
    <t>A network of co-operating enterprises exists, fostered by the Geopark.</t>
  </si>
  <si>
    <t xml:space="preserve">There is a formal contract between the Geopark and its partners </t>
  </si>
  <si>
    <t>There are joint projects, financed, between the Geopark private businesses and local authorities.</t>
  </si>
  <si>
    <t>At least five people with a degree in geosciences or other related discipline on the staff of the Geopark (employed by partner)</t>
  </si>
  <si>
    <t>Does your Geopark area have the following Infrastructure</t>
  </si>
  <si>
    <t xml:space="preserve">Museum within the area of the Geopark managed by yourself or a partner in your organization </t>
  </si>
  <si>
    <t>Information Centre within the area of the Geopark</t>
  </si>
  <si>
    <t>‘Info-kiosks' or other 'local information points' within the area carry information about the Geopark and its aims and work</t>
  </si>
  <si>
    <t>Geological Trails within the area of the Geopark which the Geopark has developed or been involved in developing</t>
  </si>
  <si>
    <t>Individual cooperation and contracts between the Geopark, tourist organisations and other interest groups</t>
  </si>
  <si>
    <t>Global Geoparks Network 2015</t>
  </si>
  <si>
    <r>
      <t xml:space="preserve">International Designation in part of the Geopark territory </t>
    </r>
    <r>
      <rPr>
        <sz val="10"/>
        <color indexed="10"/>
        <rFont val="Arial"/>
        <family val="2"/>
      </rPr>
      <t>(Please give a list and justification)</t>
    </r>
  </si>
  <si>
    <r>
      <t xml:space="preserve">Education programmes </t>
    </r>
    <r>
      <rPr>
        <sz val="10"/>
        <color indexed="10"/>
        <rFont val="Arial"/>
        <family val="2"/>
      </rPr>
      <t>(Please give details)</t>
    </r>
  </si>
  <si>
    <r>
      <t>Interpretation</t>
    </r>
    <r>
      <rPr>
        <sz val="10"/>
        <color indexed="10"/>
        <rFont val="Arial"/>
        <family val="2"/>
      </rPr>
      <t xml:space="preserve"> (Please give details)</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</si>
</sst>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Ναι&quot;;&quot;Ναι&quot;;&quot;'Οχι&quot;"/>
    <numFmt numFmtId="181" formatCode="&quot;Αληθές&quot;;&quot;Αληθές&quot;;&quot;Ψευδές&quot;"/>
    <numFmt numFmtId="182" formatCode="&quot;Ενεργοποίηση&quot;;&quot;Ενεργοποίηση&quot;;&quot;Απενεργοποίηση&quot;"/>
    <numFmt numFmtId="183" formatCode="[$€-2]\ #,##0.00_);[Red]\([$€-2]\ #,##0.00\)"/>
  </numFmts>
  <fonts count="42">
    <font>
      <sz val="10"/>
      <name val="Arial"/>
      <family val="0"/>
    </font>
    <font>
      <sz val="10"/>
      <name val="Times New Roman"/>
      <family val="1"/>
    </font>
    <font>
      <sz val="12"/>
      <name val="Times New Roman"/>
      <family val="1"/>
    </font>
    <font>
      <b/>
      <sz val="12"/>
      <name val="Times New Roman"/>
      <family val="1"/>
    </font>
    <font>
      <b/>
      <sz val="12"/>
      <name val="Arial"/>
      <family val="2"/>
    </font>
    <font>
      <sz val="12"/>
      <name val="Arial"/>
      <family val="2"/>
    </font>
    <font>
      <sz val="18"/>
      <color indexed="9"/>
      <name val="Arial"/>
      <family val="2"/>
    </font>
    <font>
      <b/>
      <sz val="7"/>
      <name val="Times New Roman"/>
      <family val="1"/>
    </font>
    <font>
      <vertAlign val="superscript"/>
      <sz val="12"/>
      <name val="Arial"/>
      <family val="2"/>
    </font>
    <font>
      <i/>
      <sz val="12"/>
      <name val="Arial"/>
      <family val="2"/>
    </font>
    <font>
      <b/>
      <sz val="16"/>
      <name val="Arial"/>
      <family val="2"/>
    </font>
    <font>
      <b/>
      <sz val="11"/>
      <color indexed="9"/>
      <name val="Arial"/>
      <family val="2"/>
    </font>
    <font>
      <b/>
      <sz val="11"/>
      <name val="Arial"/>
      <family val="2"/>
    </font>
    <font>
      <sz val="10"/>
      <color indexed="10"/>
      <name val="Arial"/>
      <family val="2"/>
    </font>
    <font>
      <sz val="8"/>
      <name val="Arial"/>
      <family val="0"/>
    </font>
    <font>
      <u val="single"/>
      <sz val="10"/>
      <color indexed="12"/>
      <name val="Arial"/>
      <family val="0"/>
    </font>
    <font>
      <u val="single"/>
      <sz val="10"/>
      <color indexed="36"/>
      <name val="Arial"/>
      <family val="0"/>
    </font>
    <font>
      <b/>
      <sz val="12"/>
      <color indexed="9"/>
      <name val="Arial"/>
      <family val="2"/>
    </font>
    <font>
      <b/>
      <sz val="20"/>
      <color indexed="9"/>
      <name val="Arial"/>
      <family val="2"/>
    </font>
    <font>
      <sz val="20"/>
      <color indexed="9"/>
      <name val="Times New Roman"/>
      <family val="1"/>
    </font>
    <font>
      <sz val="11"/>
      <color indexed="9"/>
      <name val="Arial"/>
      <family val="2"/>
    </font>
    <font>
      <b/>
      <sz val="14"/>
      <color indexed="9"/>
      <name val="Arial"/>
      <family val="2"/>
    </font>
    <font>
      <sz val="11"/>
      <name val="Arial"/>
      <family val="2"/>
    </font>
    <font>
      <b/>
      <sz val="14"/>
      <name val="Arial"/>
      <family val="2"/>
    </font>
    <font>
      <sz val="16"/>
      <color indexed="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lightTrellis">
        <bgColor indexed="22"/>
      </patternFill>
    </fill>
    <fill>
      <patternFill patternType="solid">
        <fgColor indexed="9"/>
        <bgColor indexed="64"/>
      </patternFill>
    </fill>
    <fill>
      <patternFill patternType="solid">
        <fgColor indexed="23"/>
        <bgColor indexed="64"/>
      </patternFill>
    </fill>
    <fill>
      <patternFill patternType="solid">
        <fgColor indexed="8"/>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7" borderId="1" applyNumberFormat="0" applyAlignment="0" applyProtection="0"/>
    <xf numFmtId="0" fontId="29" fillId="16" borderId="2" applyNumberFormat="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20" borderId="0" applyNumberFormat="0" applyBorder="0" applyAlignment="0" applyProtection="0"/>
    <xf numFmtId="0" fontId="38" fillId="21" borderId="3" applyNumberFormat="0" applyAlignment="0" applyProtection="0"/>
    <xf numFmtId="0" fontId="30" fillId="0" borderId="0" applyNumberForma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27"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3" borderId="7" applyNumberFormat="0" applyFont="0" applyAlignment="0" applyProtection="0"/>
    <xf numFmtId="0" fontId="36" fillId="0" borderId="8" applyNumberFormat="0" applyFill="0" applyAlignment="0" applyProtection="0"/>
    <xf numFmtId="0" fontId="40" fillId="0" borderId="9" applyNumberFormat="0" applyFill="0" applyAlignment="0" applyProtection="0"/>
    <xf numFmtId="0" fontId="39"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28" fillId="21" borderId="1" applyNumberFormat="0" applyAlignment="0" applyProtection="0"/>
  </cellStyleXfs>
  <cellXfs count="146">
    <xf numFmtId="0" fontId="0" fillId="0" borderId="0" xfId="0" applyAlignment="1">
      <alignment/>
    </xf>
    <xf numFmtId="0" fontId="4" fillId="24" borderId="10" xfId="0" applyFont="1" applyFill="1" applyBorder="1" applyAlignment="1" applyProtection="1">
      <alignment horizontal="center" vertical="center" wrapText="1"/>
      <protection/>
    </xf>
    <xf numFmtId="0" fontId="4" fillId="24" borderId="11" xfId="0" applyFont="1" applyFill="1" applyBorder="1" applyAlignment="1" applyProtection="1">
      <alignment horizontal="center" vertical="center" wrapText="1"/>
      <protection/>
    </xf>
    <xf numFmtId="0" fontId="4" fillId="25" borderId="12" xfId="0" applyFont="1" applyFill="1" applyBorder="1" applyAlignment="1" applyProtection="1">
      <alignment horizontal="center" vertical="center" wrapText="1"/>
      <protection locked="0"/>
    </xf>
    <xf numFmtId="0" fontId="0" fillId="0" borderId="0" xfId="0" applyAlignment="1" applyProtection="1">
      <alignment vertical="center"/>
      <protection locked="0"/>
    </xf>
    <xf numFmtId="0" fontId="0" fillId="0" borderId="0" xfId="0" applyAlignment="1" applyProtection="1">
      <alignment horizontal="right" vertical="center"/>
      <protection locked="0"/>
    </xf>
    <xf numFmtId="0" fontId="0" fillId="25" borderId="12" xfId="0" applyFont="1" applyFill="1" applyBorder="1" applyAlignment="1" applyProtection="1">
      <alignment vertical="center" wrapText="1"/>
      <protection locked="0"/>
    </xf>
    <xf numFmtId="0" fontId="12" fillId="25" borderId="12" xfId="0" applyFont="1" applyFill="1" applyBorder="1" applyAlignment="1" applyProtection="1">
      <alignment vertical="center" wrapText="1"/>
      <protection locked="0"/>
    </xf>
    <xf numFmtId="0" fontId="4" fillId="25" borderId="12" xfId="0" applyFont="1" applyFill="1" applyBorder="1" applyAlignment="1" applyProtection="1">
      <alignment vertical="center" wrapText="1"/>
      <protection/>
    </xf>
    <xf numFmtId="0" fontId="0" fillId="25" borderId="13" xfId="0" applyFont="1" applyFill="1" applyBorder="1" applyAlignment="1" applyProtection="1">
      <alignment vertical="center" wrapText="1"/>
      <protection locked="0"/>
    </xf>
    <xf numFmtId="0" fontId="17" fillId="26" borderId="12" xfId="0" applyFont="1" applyFill="1" applyBorder="1" applyAlignment="1" applyProtection="1">
      <alignment horizontal="center" vertical="center" wrapText="1"/>
      <protection locked="0"/>
    </xf>
    <xf numFmtId="0" fontId="12" fillId="25" borderId="11" xfId="0" applyFont="1" applyFill="1" applyBorder="1" applyAlignment="1" applyProtection="1">
      <alignment vertical="center" wrapText="1"/>
      <protection locked="0"/>
    </xf>
    <xf numFmtId="0" fontId="0" fillId="0" borderId="12" xfId="0" applyBorder="1" applyAlignment="1" applyProtection="1">
      <alignment vertical="center"/>
      <protection locked="0"/>
    </xf>
    <xf numFmtId="0" fontId="0" fillId="25" borderId="11" xfId="0" applyFont="1" applyFill="1" applyBorder="1" applyAlignment="1" applyProtection="1">
      <alignment vertical="center" wrapText="1"/>
      <protection locked="0"/>
    </xf>
    <xf numFmtId="0" fontId="0" fillId="25" borderId="12" xfId="0" applyFont="1" applyFill="1" applyBorder="1" applyAlignment="1">
      <alignment vertical="top" wrapText="1"/>
    </xf>
    <xf numFmtId="0" fontId="5" fillId="25" borderId="12" xfId="0" applyFont="1" applyFill="1" applyBorder="1" applyAlignment="1" applyProtection="1">
      <alignment vertical="center" wrapText="1"/>
      <protection locked="0"/>
    </xf>
    <xf numFmtId="0" fontId="5" fillId="25" borderId="12" xfId="0" applyFont="1" applyFill="1" applyBorder="1" applyAlignment="1" applyProtection="1">
      <alignment horizontal="center" vertical="center" wrapText="1"/>
      <protection/>
    </xf>
    <xf numFmtId="0" fontId="5" fillId="25" borderId="14" xfId="0" applyFont="1" applyFill="1" applyBorder="1" applyAlignment="1" applyProtection="1">
      <alignment vertical="center" wrapText="1"/>
      <protection locked="0"/>
    </xf>
    <xf numFmtId="0" fontId="12" fillId="25" borderId="12" xfId="0" applyFont="1" applyFill="1" applyBorder="1" applyAlignment="1" applyProtection="1">
      <alignment vertical="center" wrapText="1"/>
      <protection/>
    </xf>
    <xf numFmtId="0" fontId="4" fillId="0" borderId="12" xfId="0" applyFont="1" applyBorder="1" applyAlignment="1" applyProtection="1">
      <alignment vertical="center" wrapText="1"/>
      <protection/>
    </xf>
    <xf numFmtId="0" fontId="12" fillId="25" borderId="13" xfId="0" applyFont="1" applyFill="1" applyBorder="1" applyAlignment="1" applyProtection="1">
      <alignment vertical="center" wrapText="1"/>
      <protection/>
    </xf>
    <xf numFmtId="0" fontId="5" fillId="0" borderId="0" xfId="0" applyFont="1" applyAlignment="1" applyProtection="1">
      <alignment horizontal="left" vertical="center"/>
      <protection locked="0"/>
    </xf>
    <xf numFmtId="0" fontId="0" fillId="25" borderId="12" xfId="0" applyFont="1" applyFill="1" applyBorder="1" applyAlignment="1">
      <alignment vertical="center" wrapText="1"/>
    </xf>
    <xf numFmtId="0" fontId="4" fillId="25" borderId="11" xfId="0" applyFont="1" applyFill="1" applyBorder="1" applyAlignment="1" applyProtection="1">
      <alignment vertical="center" wrapText="1"/>
      <protection/>
    </xf>
    <xf numFmtId="0" fontId="4" fillId="24" borderId="15" xfId="0" applyFont="1" applyFill="1" applyBorder="1" applyAlignment="1" applyProtection="1">
      <alignment horizontal="center" vertical="center" wrapText="1"/>
      <protection/>
    </xf>
    <xf numFmtId="0" fontId="0" fillId="25" borderId="12" xfId="0" applyFont="1" applyFill="1" applyBorder="1" applyAlignment="1">
      <alignment wrapText="1"/>
    </xf>
    <xf numFmtId="0" fontId="0" fillId="25" borderId="12" xfId="0" applyFont="1" applyFill="1" applyBorder="1" applyAlignment="1">
      <alignment horizontal="right" wrapText="1"/>
    </xf>
    <xf numFmtId="0" fontId="0" fillId="0" borderId="11" xfId="0" applyBorder="1" applyAlignment="1" applyProtection="1">
      <alignment vertical="center"/>
      <protection locked="0"/>
    </xf>
    <xf numFmtId="0" fontId="0" fillId="25" borderId="13" xfId="0" applyFont="1" applyFill="1" applyBorder="1" applyAlignment="1">
      <alignment wrapText="1"/>
    </xf>
    <xf numFmtId="0" fontId="4" fillId="25" borderId="16" xfId="0" applyFont="1" applyFill="1" applyBorder="1" applyAlignment="1" applyProtection="1">
      <alignment vertical="center" wrapText="1"/>
      <protection/>
    </xf>
    <xf numFmtId="0" fontId="12" fillId="25" borderId="17" xfId="0" applyFont="1" applyFill="1" applyBorder="1" applyAlignment="1" applyProtection="1">
      <alignment vertical="center" wrapText="1"/>
      <protection/>
    </xf>
    <xf numFmtId="0" fontId="0" fillId="25" borderId="12" xfId="0" applyFont="1" applyFill="1" applyBorder="1" applyAlignment="1" applyProtection="1">
      <alignment vertical="center" wrapText="1"/>
      <protection/>
    </xf>
    <xf numFmtId="0" fontId="1" fillId="0" borderId="0" xfId="0" applyFont="1" applyAlignment="1" applyProtection="1">
      <alignment vertical="center" wrapText="1"/>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4" fillId="0" borderId="0" xfId="0" applyFont="1" applyAlignment="1" applyProtection="1">
      <alignment vertical="center"/>
      <protection/>
    </xf>
    <xf numFmtId="0" fontId="4" fillId="0" borderId="0" xfId="0" applyFont="1" applyBorder="1" applyAlignment="1" applyProtection="1">
      <alignment vertical="center" wrapText="1"/>
      <protection/>
    </xf>
    <xf numFmtId="0" fontId="0" fillId="0" borderId="12" xfId="0" applyBorder="1" applyAlignment="1" applyProtection="1">
      <alignment vertical="center"/>
      <protection/>
    </xf>
    <xf numFmtId="0" fontId="17" fillId="26" borderId="12" xfId="0" applyFont="1" applyFill="1" applyBorder="1" applyAlignment="1" applyProtection="1">
      <alignment horizontal="left" vertical="center" wrapText="1"/>
      <protection/>
    </xf>
    <xf numFmtId="0" fontId="17" fillId="26" borderId="12" xfId="0" applyFont="1" applyFill="1" applyBorder="1" applyAlignment="1" applyProtection="1">
      <alignment horizontal="center" vertical="center" wrapText="1"/>
      <protection/>
    </xf>
    <xf numFmtId="0" fontId="0" fillId="25" borderId="12" xfId="0" applyFont="1" applyFill="1" applyBorder="1" applyAlignment="1">
      <alignment horizontal="right" vertical="top" wrapText="1"/>
    </xf>
    <xf numFmtId="0" fontId="12" fillId="25" borderId="13" xfId="0" applyFont="1" applyFill="1" applyBorder="1" applyAlignment="1" applyProtection="1">
      <alignment horizontal="right" vertical="center" wrapText="1"/>
      <protection/>
    </xf>
    <xf numFmtId="0" fontId="4" fillId="25" borderId="12" xfId="0" applyFont="1" applyFill="1" applyBorder="1" applyAlignment="1" applyProtection="1">
      <alignment horizontal="center" vertical="center" wrapText="1"/>
      <protection/>
    </xf>
    <xf numFmtId="0" fontId="4" fillId="25" borderId="13" xfId="0" applyFont="1" applyFill="1" applyBorder="1" applyAlignment="1" applyProtection="1">
      <alignment horizontal="center" vertical="center" wrapText="1"/>
      <protection/>
    </xf>
    <xf numFmtId="0" fontId="5" fillId="25" borderId="12" xfId="0" applyFont="1" applyFill="1" applyBorder="1" applyAlignment="1" applyProtection="1">
      <alignment vertical="center" wrapText="1"/>
      <protection/>
    </xf>
    <xf numFmtId="0" fontId="4" fillId="25" borderId="14" xfId="0" applyFont="1" applyFill="1" applyBorder="1" applyAlignment="1" applyProtection="1">
      <alignment horizontal="center" vertical="center" wrapText="1"/>
      <protection/>
    </xf>
    <xf numFmtId="0" fontId="0" fillId="0" borderId="0" xfId="0" applyBorder="1" applyAlignment="1" applyProtection="1">
      <alignment vertical="center"/>
      <protection/>
    </xf>
    <xf numFmtId="0" fontId="4" fillId="0" borderId="0" xfId="0" applyFont="1" applyAlignment="1" applyProtection="1">
      <alignment horizontal="center" vertical="center"/>
      <protection/>
    </xf>
    <xf numFmtId="0" fontId="0" fillId="0" borderId="12" xfId="0" applyBorder="1" applyAlignment="1" applyProtection="1">
      <alignment horizontal="right" vertical="center"/>
      <protection/>
    </xf>
    <xf numFmtId="0" fontId="11" fillId="26" borderId="12" xfId="0" applyFont="1" applyFill="1" applyBorder="1" applyAlignment="1" applyProtection="1">
      <alignment horizontal="right" vertical="center"/>
      <protection/>
    </xf>
    <xf numFmtId="0" fontId="0" fillId="25" borderId="10" xfId="0" applyFont="1" applyFill="1" applyBorder="1" applyAlignment="1" applyProtection="1">
      <alignment vertical="center" wrapText="1"/>
      <protection/>
    </xf>
    <xf numFmtId="0" fontId="4" fillId="25" borderId="18" xfId="0" applyFont="1" applyFill="1" applyBorder="1" applyAlignment="1" applyProtection="1">
      <alignment vertical="center" wrapText="1"/>
      <protection/>
    </xf>
    <xf numFmtId="0" fontId="12" fillId="25" borderId="19" xfId="0" applyFont="1" applyFill="1" applyBorder="1" applyAlignment="1" applyProtection="1">
      <alignment vertical="center" wrapText="1"/>
      <protection/>
    </xf>
    <xf numFmtId="49" fontId="0" fillId="0" borderId="12" xfId="0" applyNumberFormat="1" applyBorder="1" applyAlignment="1" applyProtection="1">
      <alignment horizontal="left" vertical="center"/>
      <protection/>
    </xf>
    <xf numFmtId="0" fontId="0" fillId="25" borderId="10" xfId="0" applyFont="1" applyFill="1" applyBorder="1" applyAlignment="1" applyProtection="1">
      <alignment horizontal="left" vertical="center" wrapText="1"/>
      <protection/>
    </xf>
    <xf numFmtId="0" fontId="0" fillId="25" borderId="15" xfId="0" applyFont="1" applyFill="1" applyBorder="1" applyAlignment="1" applyProtection="1">
      <alignment horizontal="left" vertical="center" wrapText="1"/>
      <protection/>
    </xf>
    <xf numFmtId="0" fontId="0" fillId="25" borderId="12" xfId="0" applyFont="1" applyFill="1" applyBorder="1" applyAlignment="1" applyProtection="1">
      <alignment horizontal="left" vertical="center" wrapText="1"/>
      <protection/>
    </xf>
    <xf numFmtId="0" fontId="0" fillId="0" borderId="0" xfId="0" applyBorder="1" applyAlignment="1" applyProtection="1">
      <alignment horizontal="right" vertical="center"/>
      <protection/>
    </xf>
    <xf numFmtId="0" fontId="0" fillId="25" borderId="14" xfId="0" applyFont="1" applyFill="1" applyBorder="1" applyAlignment="1" applyProtection="1">
      <alignment horizontal="left" vertical="center" wrapText="1"/>
      <protection/>
    </xf>
    <xf numFmtId="0" fontId="4" fillId="25" borderId="10" xfId="0" applyFont="1" applyFill="1" applyBorder="1" applyAlignment="1" applyProtection="1">
      <alignment vertical="center" wrapText="1"/>
      <protection/>
    </xf>
    <xf numFmtId="0" fontId="4" fillId="24" borderId="0" xfId="0" applyFont="1" applyFill="1" applyBorder="1" applyAlignment="1" applyProtection="1">
      <alignment horizontal="center" vertical="center" wrapText="1"/>
      <protection/>
    </xf>
    <xf numFmtId="0" fontId="0" fillId="0" borderId="0" xfId="0" applyBorder="1" applyAlignment="1">
      <alignment/>
    </xf>
    <xf numFmtId="0" fontId="4" fillId="24" borderId="12" xfId="0" applyFont="1" applyFill="1" applyBorder="1" applyAlignment="1" applyProtection="1">
      <alignment vertical="center" wrapText="1"/>
      <protection/>
    </xf>
    <xf numFmtId="0" fontId="2" fillId="0" borderId="0" xfId="0" applyFont="1" applyAlignment="1" applyProtection="1">
      <alignment vertical="center"/>
      <protection/>
    </xf>
    <xf numFmtId="0" fontId="4" fillId="0" borderId="0" xfId="0" applyFont="1" applyAlignment="1" applyProtection="1">
      <alignment horizontal="left" vertical="center"/>
      <protection/>
    </xf>
    <xf numFmtId="0" fontId="5" fillId="21" borderId="12" xfId="0" applyFont="1" applyFill="1" applyBorder="1" applyAlignment="1" applyProtection="1">
      <alignment vertical="center" wrapText="1"/>
      <protection/>
    </xf>
    <xf numFmtId="0" fontId="0" fillId="0" borderId="0" xfId="0" applyFill="1" applyAlignment="1" applyProtection="1">
      <alignment vertical="center"/>
      <protection/>
    </xf>
    <xf numFmtId="0" fontId="5" fillId="21" borderId="14" xfId="0" applyFont="1" applyFill="1" applyBorder="1" applyAlignment="1" applyProtection="1">
      <alignment vertical="center" wrapText="1"/>
      <protection/>
    </xf>
    <xf numFmtId="0" fontId="4" fillId="24" borderId="12" xfId="0" applyFont="1" applyFill="1" applyBorder="1" applyAlignment="1" applyProtection="1">
      <alignment horizontal="center" vertical="center" wrapText="1"/>
      <protection/>
    </xf>
    <xf numFmtId="0" fontId="0" fillId="0" borderId="11" xfId="0" applyFont="1" applyBorder="1" applyAlignment="1" applyProtection="1">
      <alignment vertical="center"/>
      <protection locked="0"/>
    </xf>
    <xf numFmtId="0" fontId="22" fillId="25" borderId="11" xfId="0" applyFont="1" applyFill="1" applyBorder="1" applyAlignment="1" applyProtection="1">
      <alignment vertical="center" wrapText="1"/>
      <protection locked="0"/>
    </xf>
    <xf numFmtId="0" fontId="5" fillId="21" borderId="13" xfId="0" applyFont="1" applyFill="1" applyBorder="1" applyAlignment="1" applyProtection="1">
      <alignment vertical="center" wrapText="1"/>
      <protection/>
    </xf>
    <xf numFmtId="0" fontId="5" fillId="21" borderId="17" xfId="0" applyFont="1" applyFill="1" applyBorder="1" applyAlignment="1" applyProtection="1">
      <alignment vertical="center" wrapText="1"/>
      <protection/>
    </xf>
    <xf numFmtId="0" fontId="22" fillId="25" borderId="12" xfId="0" applyFont="1" applyFill="1" applyBorder="1" applyAlignment="1" applyProtection="1">
      <alignment vertical="center" wrapText="1"/>
      <protection locked="0"/>
    </xf>
    <xf numFmtId="0" fontId="5" fillId="0" borderId="11" xfId="0" applyFont="1" applyFill="1" applyBorder="1" applyAlignment="1" applyProtection="1">
      <alignment horizontal="left" vertical="center" wrapText="1"/>
      <protection locked="0"/>
    </xf>
    <xf numFmtId="0" fontId="18" fillId="27" borderId="0" xfId="0" applyFont="1" applyFill="1" applyAlignment="1" applyProtection="1">
      <alignment horizontal="center" vertical="center"/>
      <protection/>
    </xf>
    <xf numFmtId="0" fontId="6" fillId="27" borderId="0" xfId="0" applyFont="1" applyFill="1" applyAlignment="1" applyProtection="1">
      <alignment horizontal="center" vertical="center"/>
      <protection/>
    </xf>
    <xf numFmtId="0" fontId="24" fillId="27" borderId="0" xfId="0" applyFont="1" applyFill="1" applyAlignment="1" applyProtection="1">
      <alignment horizontal="center" vertical="center"/>
      <protection/>
    </xf>
    <xf numFmtId="0" fontId="5" fillId="0" borderId="12" xfId="0" applyFont="1" applyFill="1" applyBorder="1" applyAlignment="1" applyProtection="1">
      <alignment horizontal="left" vertical="center" wrapText="1"/>
      <protection locked="0"/>
    </xf>
    <xf numFmtId="0" fontId="3" fillId="0" borderId="0" xfId="0" applyFont="1" applyAlignment="1" applyProtection="1">
      <alignment horizontal="left" vertical="center"/>
      <protection/>
    </xf>
    <xf numFmtId="0" fontId="4" fillId="0" borderId="12" xfId="0" applyFont="1" applyFill="1" applyBorder="1" applyAlignment="1" applyProtection="1">
      <alignment horizontal="center" vertical="center" wrapText="1"/>
      <protection locked="0"/>
    </xf>
    <xf numFmtId="0" fontId="0" fillId="0" borderId="12" xfId="0" applyBorder="1" applyAlignment="1" applyProtection="1">
      <alignment horizontal="center" vertical="center"/>
      <protection locked="0"/>
    </xf>
    <xf numFmtId="0" fontId="5" fillId="25" borderId="10" xfId="0" applyFont="1" applyFill="1" applyBorder="1" applyAlignment="1" applyProtection="1">
      <alignment horizontal="center" vertical="center" wrapText="1"/>
      <protection locked="0"/>
    </xf>
    <xf numFmtId="0" fontId="5" fillId="25" borderId="11" xfId="0" applyFont="1" applyFill="1" applyBorder="1" applyAlignment="1" applyProtection="1">
      <alignment horizontal="center" vertical="center" wrapText="1"/>
      <protection locked="0"/>
    </xf>
    <xf numFmtId="0" fontId="5" fillId="25" borderId="12" xfId="0" applyFont="1" applyFill="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xf>
    <xf numFmtId="0" fontId="4" fillId="0" borderId="20"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4" fillId="0" borderId="12" xfId="0" applyFont="1" applyBorder="1" applyAlignment="1" applyProtection="1">
      <alignment horizontal="left" vertical="center"/>
      <protection locked="0"/>
    </xf>
    <xf numFmtId="0" fontId="5" fillId="25" borderId="12" xfId="0" applyFont="1" applyFill="1" applyBorder="1" applyAlignment="1" applyProtection="1">
      <alignment horizontal="left" vertical="center" wrapText="1"/>
      <protection locked="0"/>
    </xf>
    <xf numFmtId="0" fontId="4" fillId="0" borderId="0" xfId="0" applyFont="1" applyAlignment="1" applyProtection="1">
      <alignment horizontal="left" vertical="center"/>
      <protection/>
    </xf>
    <xf numFmtId="0" fontId="4" fillId="0" borderId="10"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6" fillId="27" borderId="21" xfId="0" applyFont="1" applyFill="1" applyBorder="1" applyAlignment="1" applyProtection="1">
      <alignment horizontal="center" vertical="center" wrapText="1"/>
      <protection/>
    </xf>
    <xf numFmtId="0" fontId="6" fillId="27" borderId="0" xfId="0" applyFont="1" applyFill="1" applyBorder="1" applyAlignment="1" applyProtection="1">
      <alignment horizontal="center" vertical="center" wrapText="1"/>
      <protection/>
    </xf>
    <xf numFmtId="0" fontId="19" fillId="27" borderId="0" xfId="0" applyFont="1" applyFill="1" applyAlignment="1" applyProtection="1">
      <alignment horizontal="center" vertical="center"/>
      <protection/>
    </xf>
    <xf numFmtId="0" fontId="4" fillId="0" borderId="10"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21" fillId="27" borderId="12" xfId="0" applyFont="1" applyFill="1" applyBorder="1" applyAlignment="1" applyProtection="1">
      <alignment horizontal="center" vertical="center"/>
      <protection/>
    </xf>
    <xf numFmtId="0" fontId="17" fillId="27" borderId="12" xfId="0" applyFont="1" applyFill="1" applyBorder="1" applyAlignment="1" applyProtection="1">
      <alignment horizontal="center" vertical="center"/>
      <protection/>
    </xf>
    <xf numFmtId="0" fontId="4" fillId="24" borderId="18" xfId="0" applyFont="1" applyFill="1" applyBorder="1" applyAlignment="1" applyProtection="1">
      <alignment horizontal="center" vertical="center" wrapText="1"/>
      <protection/>
    </xf>
    <xf numFmtId="0" fontId="4" fillId="24" borderId="22" xfId="0" applyFont="1" applyFill="1" applyBorder="1" applyAlignment="1" applyProtection="1">
      <alignment horizontal="center" vertical="center" wrapText="1"/>
      <protection/>
    </xf>
    <xf numFmtId="0" fontId="5" fillId="25" borderId="10" xfId="0" applyFont="1" applyFill="1" applyBorder="1" applyAlignment="1" applyProtection="1">
      <alignment horizontal="left" vertical="center" wrapText="1"/>
      <protection locked="0"/>
    </xf>
    <xf numFmtId="0" fontId="5" fillId="25" borderId="11" xfId="0" applyFont="1" applyFill="1" applyBorder="1" applyAlignment="1" applyProtection="1">
      <alignment horizontal="left" vertical="center" wrapText="1"/>
      <protection locked="0"/>
    </xf>
    <xf numFmtId="0" fontId="4" fillId="24" borderId="10" xfId="0" applyFont="1" applyFill="1" applyBorder="1" applyAlignment="1" applyProtection="1">
      <alignment horizontal="center" vertical="center" wrapText="1"/>
      <protection/>
    </xf>
    <xf numFmtId="0" fontId="4" fillId="24" borderId="11" xfId="0" applyFont="1" applyFill="1" applyBorder="1" applyAlignment="1" applyProtection="1">
      <alignment horizontal="center" vertical="center" wrapText="1"/>
      <protection/>
    </xf>
    <xf numFmtId="0" fontId="0" fillId="25" borderId="10" xfId="0" applyFont="1" applyFill="1" applyBorder="1" applyAlignment="1" applyProtection="1">
      <alignment horizontal="left" vertical="center" wrapText="1"/>
      <protection/>
    </xf>
    <xf numFmtId="0" fontId="0" fillId="25" borderId="15" xfId="0" applyFont="1" applyFill="1" applyBorder="1" applyAlignment="1" applyProtection="1">
      <alignment horizontal="left" vertical="center" wrapText="1"/>
      <protection/>
    </xf>
    <xf numFmtId="0" fontId="0" fillId="25" borderId="11" xfId="0" applyFont="1" applyFill="1" applyBorder="1" applyAlignment="1" applyProtection="1">
      <alignment horizontal="left" vertical="center" wrapText="1"/>
      <protection/>
    </xf>
    <xf numFmtId="0" fontId="0" fillId="25" borderId="13" xfId="0" applyFont="1" applyFill="1" applyBorder="1" applyAlignment="1" applyProtection="1">
      <alignment vertical="center" wrapText="1"/>
      <protection/>
    </xf>
    <xf numFmtId="0" fontId="11" fillId="26" borderId="12" xfId="0" applyFont="1" applyFill="1" applyBorder="1" applyAlignment="1" applyProtection="1">
      <alignment vertical="center" wrapText="1"/>
      <protection/>
    </xf>
    <xf numFmtId="0" fontId="12" fillId="25" borderId="12" xfId="0" applyFont="1" applyFill="1" applyBorder="1" applyAlignment="1" applyProtection="1">
      <alignment horizontal="left" vertical="center" wrapText="1"/>
      <protection/>
    </xf>
    <xf numFmtId="0" fontId="10" fillId="25" borderId="12" xfId="0" applyFont="1" applyFill="1" applyBorder="1" applyAlignment="1" applyProtection="1">
      <alignment horizontal="center" vertical="center" wrapText="1"/>
      <protection/>
    </xf>
    <xf numFmtId="0" fontId="4" fillId="24" borderId="16" xfId="0" applyFont="1" applyFill="1" applyBorder="1" applyAlignment="1" applyProtection="1">
      <alignment horizontal="center" vertical="center" wrapText="1"/>
      <protection/>
    </xf>
    <xf numFmtId="0" fontId="4" fillId="24" borderId="23" xfId="0" applyFont="1" applyFill="1" applyBorder="1" applyAlignment="1" applyProtection="1">
      <alignment horizontal="center" vertical="center" wrapText="1"/>
      <protection/>
    </xf>
    <xf numFmtId="0" fontId="4" fillId="24" borderId="19" xfId="0" applyFont="1" applyFill="1" applyBorder="1" applyAlignment="1" applyProtection="1">
      <alignment horizontal="center" vertical="center" wrapText="1"/>
      <protection/>
    </xf>
    <xf numFmtId="0" fontId="4" fillId="24" borderId="24" xfId="0" applyFont="1" applyFill="1" applyBorder="1" applyAlignment="1" applyProtection="1">
      <alignment horizontal="center" vertical="center" wrapText="1"/>
      <protection/>
    </xf>
    <xf numFmtId="0" fontId="0" fillId="0" borderId="11" xfId="0" applyBorder="1" applyAlignment="1">
      <alignment/>
    </xf>
    <xf numFmtId="0" fontId="0" fillId="0" borderId="15"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23"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24" xfId="0" applyBorder="1" applyAlignment="1" applyProtection="1">
      <alignment horizontal="center" vertical="center"/>
      <protection/>
    </xf>
    <xf numFmtId="0" fontId="0" fillId="25" borderId="12" xfId="0" applyFont="1" applyFill="1" applyBorder="1" applyAlignment="1" applyProtection="1">
      <alignment vertical="center" wrapText="1"/>
      <protection/>
    </xf>
    <xf numFmtId="0" fontId="0" fillId="0" borderId="0" xfId="0" applyAlignment="1" applyProtection="1">
      <alignment horizontal="center" vertical="center"/>
      <protection/>
    </xf>
    <xf numFmtId="0" fontId="0" fillId="25" borderId="12" xfId="0" applyFont="1" applyFill="1" applyBorder="1" applyAlignment="1" applyProtection="1">
      <alignment horizontal="left" vertical="center" wrapText="1"/>
      <protection/>
    </xf>
    <xf numFmtId="0" fontId="0" fillId="0" borderId="10" xfId="0" applyBorder="1" applyAlignment="1" applyProtection="1">
      <alignment horizontal="left" vertical="center"/>
      <protection/>
    </xf>
    <xf numFmtId="0" fontId="0" fillId="0" borderId="15" xfId="0" applyBorder="1" applyAlignment="1" applyProtection="1">
      <alignment horizontal="left" vertical="center"/>
      <protection/>
    </xf>
    <xf numFmtId="0" fontId="0" fillId="0" borderId="11" xfId="0" applyBorder="1" applyAlignment="1" applyProtection="1">
      <alignment horizontal="left" vertical="center"/>
      <protection/>
    </xf>
    <xf numFmtId="0" fontId="20" fillId="26" borderId="12" xfId="0" applyFont="1" applyFill="1" applyBorder="1" applyAlignment="1" applyProtection="1">
      <alignment vertical="center" wrapText="1"/>
      <protection/>
    </xf>
    <xf numFmtId="0" fontId="0" fillId="0" borderId="10" xfId="0"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0" borderId="12" xfId="0" applyBorder="1" applyAlignment="1" applyProtection="1">
      <alignment horizontal="left" vertical="center"/>
      <protection/>
    </xf>
    <xf numFmtId="0" fontId="0" fillId="0" borderId="10" xfId="0" applyFont="1" applyBorder="1" applyAlignment="1" applyProtection="1">
      <alignment horizontal="left" vertical="center" wrapText="1"/>
      <protection/>
    </xf>
    <xf numFmtId="0" fontId="11" fillId="26" borderId="10" xfId="0" applyFont="1" applyFill="1" applyBorder="1" applyAlignment="1" applyProtection="1">
      <alignment vertical="center" wrapText="1"/>
      <protection/>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Comma" xfId="33"/>
    <cellStyle name="Comma [0]" xfId="34"/>
    <cellStyle name="Εισαγωγή" xfId="35"/>
    <cellStyle name="Έλεγχος κελιού" xfId="36"/>
    <cellStyle name="Έμφαση1" xfId="37"/>
    <cellStyle name="Έμφαση2" xfId="38"/>
    <cellStyle name="Έμφαση3" xfId="39"/>
    <cellStyle name="Έμφαση4" xfId="40"/>
    <cellStyle name="Έμφαση5" xfId="41"/>
    <cellStyle name="Έμφαση6" xfId="42"/>
    <cellStyle name="Έξοδος" xfId="43"/>
    <cellStyle name="Επεξηγηματικό κείμενο" xfId="44"/>
    <cellStyle name="Επικεφαλίδα 1" xfId="45"/>
    <cellStyle name="Επικεφαλίδα 2" xfId="46"/>
    <cellStyle name="Επικεφαλίδα 3" xfId="47"/>
    <cellStyle name="Επικεφαλίδα 4" xfId="48"/>
    <cellStyle name="Κακό" xfId="49"/>
    <cellStyle name="Καλό"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dxfs count="70">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2419350</xdr:colOff>
      <xdr:row>0</xdr:row>
      <xdr:rowOff>57150</xdr:rowOff>
    </xdr:from>
    <xdr:to>
      <xdr:col>1</xdr:col>
      <xdr:colOff>895350</xdr:colOff>
      <xdr:row>0</xdr:row>
      <xdr:rowOff>1838325</xdr:rowOff>
    </xdr:to>
    <xdr:pic>
      <xdr:nvPicPr>
        <xdr:cNvPr id="1" name="Picture 2" descr="f LOGOGEOPARKSsansU5cm1"/>
        <xdr:cNvPicPr preferRelativeResize="1">
          <a:picLocks noChangeAspect="1"/>
        </xdr:cNvPicPr>
      </xdr:nvPicPr>
      <xdr:blipFill>
        <a:blip r:embed="rId1"/>
        <a:stretch>
          <a:fillRect/>
        </a:stretch>
      </xdr:blipFill>
      <xdr:spPr>
        <a:xfrm>
          <a:off x="2419350" y="57150"/>
          <a:ext cx="2438400" cy="1781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36"/>
  <sheetViews>
    <sheetView showGridLines="0" tabSelected="1" zoomScalePageLayoutView="0" workbookViewId="0" topLeftCell="A1">
      <selection activeCell="A8" sqref="A8:C8"/>
    </sheetView>
  </sheetViews>
  <sheetFormatPr defaultColWidth="9.140625" defaultRowHeight="12.75"/>
  <cols>
    <col min="1" max="1" width="59.421875" style="4" bestFit="1" customWidth="1"/>
    <col min="2" max="2" width="27.57421875" style="4" customWidth="1"/>
    <col min="3" max="3" width="14.7109375" style="4" customWidth="1"/>
    <col min="4" max="16384" width="9.140625" style="4" customWidth="1"/>
  </cols>
  <sheetData>
    <row r="1" spans="1:3" ht="150.75" customHeight="1">
      <c r="A1" s="81"/>
      <c r="B1" s="81"/>
      <c r="C1" s="81"/>
    </row>
    <row r="2" spans="1:3" ht="36.75" customHeight="1">
      <c r="A2" s="75" t="s">
        <v>441</v>
      </c>
      <c r="B2" s="75"/>
      <c r="C2" s="75"/>
    </row>
    <row r="3" spans="1:3" ht="54.75" customHeight="1">
      <c r="A3" s="98" t="s">
        <v>412</v>
      </c>
      <c r="B3" s="98"/>
      <c r="C3" s="98"/>
    </row>
    <row r="4" spans="1:3" ht="23.25">
      <c r="A4" s="76" t="s">
        <v>403</v>
      </c>
      <c r="B4" s="77"/>
      <c r="C4" s="77"/>
    </row>
    <row r="5" spans="1:3" ht="15.75">
      <c r="A5" s="63"/>
      <c r="B5" s="33"/>
      <c r="C5" s="33"/>
    </row>
    <row r="6" spans="1:3" ht="23.25">
      <c r="A6" s="96" t="s">
        <v>404</v>
      </c>
      <c r="B6" s="97"/>
      <c r="C6" s="97"/>
    </row>
    <row r="7" spans="1:3" ht="15.75">
      <c r="A7" s="79" t="s">
        <v>405</v>
      </c>
      <c r="B7" s="79"/>
      <c r="C7" s="33"/>
    </row>
    <row r="8" spans="1:3" ht="20.25" customHeight="1">
      <c r="A8" s="91"/>
      <c r="B8" s="92"/>
      <c r="C8" s="93"/>
    </row>
    <row r="9" spans="1:2" ht="15.75">
      <c r="A9" s="90" t="s">
        <v>406</v>
      </c>
      <c r="B9" s="90"/>
    </row>
    <row r="10" spans="1:3" ht="20.25" customHeight="1">
      <c r="A10" s="94"/>
      <c r="B10" s="94"/>
      <c r="C10" s="94"/>
    </row>
    <row r="11" spans="1:3" ht="24.75" customHeight="1">
      <c r="A11" s="71" t="s">
        <v>59</v>
      </c>
      <c r="B11" s="80"/>
      <c r="C11" s="80"/>
    </row>
    <row r="12" spans="1:3" ht="24.75" customHeight="1">
      <c r="A12" s="65" t="s">
        <v>60</v>
      </c>
      <c r="B12" s="80"/>
      <c r="C12" s="80"/>
    </row>
    <row r="13" spans="1:3" ht="24.75" customHeight="1">
      <c r="A13" s="65" t="s">
        <v>61</v>
      </c>
      <c r="B13" s="80"/>
      <c r="C13" s="80"/>
    </row>
    <row r="14" spans="1:3" ht="24.75" customHeight="1">
      <c r="A14" s="65" t="s">
        <v>62</v>
      </c>
      <c r="B14" s="80"/>
      <c r="C14" s="80"/>
    </row>
    <row r="15" spans="1:3" ht="24.75" customHeight="1">
      <c r="A15" s="65" t="s">
        <v>63</v>
      </c>
      <c r="B15" s="80"/>
      <c r="C15" s="80"/>
    </row>
    <row r="16" spans="1:2" ht="15.75">
      <c r="A16" s="64" t="s">
        <v>407</v>
      </c>
      <c r="B16" s="66"/>
    </row>
    <row r="17" spans="1:3" ht="22.5" customHeight="1">
      <c r="A17" s="99"/>
      <c r="B17" s="100"/>
      <c r="C17" s="101"/>
    </row>
    <row r="18" spans="1:2" ht="15.75">
      <c r="A18" s="64" t="s">
        <v>64</v>
      </c>
      <c r="B18" s="66"/>
    </row>
    <row r="19" spans="1:3" ht="24" customHeight="1">
      <c r="A19" s="102"/>
      <c r="B19" s="102"/>
      <c r="C19" s="102"/>
    </row>
    <row r="20" spans="1:3" ht="24.75" customHeight="1">
      <c r="A20" s="71" t="s">
        <v>65</v>
      </c>
      <c r="B20" s="95"/>
      <c r="C20" s="74"/>
    </row>
    <row r="21" spans="1:3" ht="24.75" customHeight="1">
      <c r="A21" s="65" t="s">
        <v>66</v>
      </c>
      <c r="B21" s="78"/>
      <c r="C21" s="78"/>
    </row>
    <row r="22" spans="1:2" s="33" customFormat="1" ht="15.75">
      <c r="A22" s="86" t="s">
        <v>67</v>
      </c>
      <c r="B22" s="87"/>
    </row>
    <row r="23" spans="1:3" ht="15.75">
      <c r="A23" s="88"/>
      <c r="B23" s="88"/>
      <c r="C23" s="88"/>
    </row>
    <row r="24" spans="1:3" ht="24.75" customHeight="1">
      <c r="A24" s="72" t="s">
        <v>68</v>
      </c>
      <c r="B24" s="78"/>
      <c r="C24" s="78"/>
    </row>
    <row r="25" spans="1:3" ht="24.75" customHeight="1">
      <c r="A25" s="65" t="s">
        <v>69</v>
      </c>
      <c r="B25" s="89"/>
      <c r="C25" s="89"/>
    </row>
    <row r="26" spans="1:3" ht="24.75" customHeight="1">
      <c r="A26" s="67" t="s">
        <v>70</v>
      </c>
      <c r="B26" s="78"/>
      <c r="C26" s="78"/>
    </row>
    <row r="27" spans="1:3" s="33" customFormat="1" ht="75.75" customHeight="1">
      <c r="A27" s="85" t="s">
        <v>413</v>
      </c>
      <c r="B27" s="85"/>
      <c r="C27" s="85"/>
    </row>
    <row r="28" spans="1:3" ht="15">
      <c r="A28" s="65" t="s">
        <v>71</v>
      </c>
      <c r="B28" s="65" t="s">
        <v>72</v>
      </c>
      <c r="C28" s="65" t="s">
        <v>73</v>
      </c>
    </row>
    <row r="29" spans="1:3" ht="24.75" customHeight="1">
      <c r="A29" s="17"/>
      <c r="B29" s="17"/>
      <c r="C29" s="17"/>
    </row>
    <row r="30" spans="1:3" ht="24.75" customHeight="1">
      <c r="A30" s="65" t="s">
        <v>74</v>
      </c>
      <c r="B30" s="84"/>
      <c r="C30" s="84"/>
    </row>
    <row r="31" spans="1:3" ht="15">
      <c r="A31" s="65" t="s">
        <v>71</v>
      </c>
      <c r="B31" s="65" t="s">
        <v>72</v>
      </c>
      <c r="C31" s="65" t="s">
        <v>73</v>
      </c>
    </row>
    <row r="32" spans="1:3" ht="24.75" customHeight="1">
      <c r="A32" s="17"/>
      <c r="B32" s="17"/>
      <c r="C32" s="17"/>
    </row>
    <row r="33" spans="1:3" ht="24.75" customHeight="1">
      <c r="A33" s="65" t="s">
        <v>74</v>
      </c>
      <c r="B33" s="82"/>
      <c r="C33" s="83"/>
    </row>
    <row r="34" ht="15">
      <c r="A34" s="21"/>
    </row>
    <row r="35" ht="15">
      <c r="A35" s="21"/>
    </row>
    <row r="36" ht="15">
      <c r="A36" s="21"/>
    </row>
  </sheetData>
  <sheetProtection sheet="1" selectLockedCells="1"/>
  <mergeCells count="26">
    <mergeCell ref="B14:C14"/>
    <mergeCell ref="B15:C15"/>
    <mergeCell ref="A2:C2"/>
    <mergeCell ref="A4:C4"/>
    <mergeCell ref="A6:C6"/>
    <mergeCell ref="A3:C3"/>
    <mergeCell ref="A1:C1"/>
    <mergeCell ref="B33:C33"/>
    <mergeCell ref="B30:C30"/>
    <mergeCell ref="A27:C27"/>
    <mergeCell ref="A22:B22"/>
    <mergeCell ref="A23:C23"/>
    <mergeCell ref="B24:C24"/>
    <mergeCell ref="B25:C25"/>
    <mergeCell ref="A9:B9"/>
    <mergeCell ref="A8:C8"/>
    <mergeCell ref="B26:C26"/>
    <mergeCell ref="A7:B7"/>
    <mergeCell ref="B12:C12"/>
    <mergeCell ref="B13:C13"/>
    <mergeCell ref="A10:C10"/>
    <mergeCell ref="B11:C11"/>
    <mergeCell ref="B20:C20"/>
    <mergeCell ref="B21:C21"/>
    <mergeCell ref="A17:C17"/>
    <mergeCell ref="A19:C19"/>
  </mergeCells>
  <printOptions horizontalCentered="1"/>
  <pageMargins left="0.7480314960629921" right="0.7480314960629921" top="0.5905511811023623" bottom="0.5905511811023623" header="0.5118110236220472" footer="0.5118110236220472"/>
  <pageSetup fitToHeight="1" fitToWidth="1" horizontalDpi="600" verticalDpi="600" orientation="portrait" paperSize="9" scale="84" r:id="rId2"/>
  <drawing r:id="rId1"/>
</worksheet>
</file>

<file path=xl/worksheets/sheet2.xml><?xml version="1.0" encoding="utf-8"?>
<worksheet xmlns="http://schemas.openxmlformats.org/spreadsheetml/2006/main" xmlns:r="http://schemas.openxmlformats.org/officeDocument/2006/relationships">
  <dimension ref="A1:E23"/>
  <sheetViews>
    <sheetView showGridLines="0" zoomScalePageLayoutView="0" workbookViewId="0" topLeftCell="A1">
      <selection activeCell="C17" sqref="C17"/>
    </sheetView>
  </sheetViews>
  <sheetFormatPr defaultColWidth="9.140625" defaultRowHeight="12.75"/>
  <cols>
    <col min="1" max="1" width="5.8515625" style="33" customWidth="1"/>
    <col min="2" max="2" width="19.421875" style="33" customWidth="1"/>
    <col min="3" max="3" width="21.421875" style="33" customWidth="1"/>
    <col min="4" max="4" width="15.140625" style="33" customWidth="1"/>
    <col min="5" max="5" width="17.140625" style="33" customWidth="1"/>
    <col min="6" max="6" width="18.140625" style="33" customWidth="1"/>
    <col min="7" max="16384" width="9.140625" style="33" customWidth="1"/>
  </cols>
  <sheetData>
    <row r="1" spans="1:5" ht="33.75" customHeight="1">
      <c r="A1" s="103" t="s">
        <v>408</v>
      </c>
      <c r="B1" s="103"/>
      <c r="C1" s="103"/>
      <c r="D1" s="103"/>
      <c r="E1" s="103"/>
    </row>
    <row r="2" spans="1:5" ht="31.5">
      <c r="A2" s="105"/>
      <c r="B2" s="43" t="s">
        <v>37</v>
      </c>
      <c r="C2" s="43" t="s">
        <v>38</v>
      </c>
      <c r="D2" s="43" t="s">
        <v>40</v>
      </c>
      <c r="E2" s="43" t="s">
        <v>41</v>
      </c>
    </row>
    <row r="3" spans="1:5" ht="15.75">
      <c r="A3" s="106"/>
      <c r="B3" s="42"/>
      <c r="C3" s="42" t="s">
        <v>39</v>
      </c>
      <c r="D3" s="42"/>
      <c r="E3" s="42" t="s">
        <v>42</v>
      </c>
    </row>
    <row r="4" spans="1:5" ht="30">
      <c r="A4" s="42" t="s">
        <v>43</v>
      </c>
      <c r="B4" s="44" t="s">
        <v>44</v>
      </c>
      <c r="C4" s="1"/>
      <c r="D4" s="24"/>
      <c r="E4" s="2"/>
    </row>
    <row r="5" spans="1:5" ht="15.75">
      <c r="A5" s="42" t="s">
        <v>45</v>
      </c>
      <c r="B5" s="44" t="s">
        <v>46</v>
      </c>
      <c r="C5" s="16">
        <v>5</v>
      </c>
      <c r="D5" s="16">
        <f>'Geology and Landscape'!F31*$C5%</f>
        <v>0</v>
      </c>
      <c r="E5" s="16">
        <f>'Geology and Landscape'!G31*$C5%</f>
        <v>0</v>
      </c>
    </row>
    <row r="6" spans="1:5" ht="15.75">
      <c r="A6" s="42" t="s">
        <v>47</v>
      </c>
      <c r="B6" s="44" t="s">
        <v>48</v>
      </c>
      <c r="C6" s="16">
        <v>20</v>
      </c>
      <c r="D6" s="16">
        <f>'Geological conservation'!F28*$C6%</f>
        <v>0</v>
      </c>
      <c r="E6" s="16">
        <f>'Geological conservation'!G28*$C6%</f>
        <v>0</v>
      </c>
    </row>
    <row r="7" spans="1:5" ht="30">
      <c r="A7" s="42" t="s">
        <v>49</v>
      </c>
      <c r="B7" s="44" t="s">
        <v>50</v>
      </c>
      <c r="C7" s="16">
        <v>10</v>
      </c>
      <c r="D7" s="16">
        <f>'Natural and Cultural Heritage'!F22*$C7%</f>
        <v>0</v>
      </c>
      <c r="E7" s="16">
        <f>'Natural and Cultural Heritage'!G22*$C7%</f>
        <v>0</v>
      </c>
    </row>
    <row r="8" spans="1:5" ht="30">
      <c r="A8" s="42" t="s">
        <v>51</v>
      </c>
      <c r="B8" s="44" t="s">
        <v>399</v>
      </c>
      <c r="C8" s="16">
        <v>25</v>
      </c>
      <c r="D8" s="16">
        <f>'Management Structure'!F76*$C8%</f>
        <v>0</v>
      </c>
      <c r="E8" s="16">
        <f>'Management Structure'!G76*$C8%</f>
        <v>0</v>
      </c>
    </row>
    <row r="9" spans="1:5" ht="45">
      <c r="A9" s="42" t="s">
        <v>52</v>
      </c>
      <c r="B9" s="44" t="s">
        <v>53</v>
      </c>
      <c r="C9" s="16">
        <v>15</v>
      </c>
      <c r="D9" s="16">
        <f>'Information &amp; Environmental E'!F67*$C9%</f>
        <v>0</v>
      </c>
      <c r="E9" s="16">
        <f>'Information &amp; Environmental E'!G67*$C9%</f>
        <v>0</v>
      </c>
    </row>
    <row r="10" spans="1:5" ht="16.5" customHeight="1">
      <c r="A10" s="42" t="s">
        <v>54</v>
      </c>
      <c r="B10" s="44" t="s">
        <v>55</v>
      </c>
      <c r="C10" s="16">
        <v>15</v>
      </c>
      <c r="D10" s="16">
        <f>Geotourism!F108*$C10%</f>
        <v>0</v>
      </c>
      <c r="E10" s="16">
        <f>Geotourism!G108*$C10%</f>
        <v>0</v>
      </c>
    </row>
    <row r="11" spans="1:5" ht="60">
      <c r="A11" s="42" t="s">
        <v>56</v>
      </c>
      <c r="B11" s="44" t="s">
        <v>57</v>
      </c>
      <c r="C11" s="16">
        <v>10</v>
      </c>
      <c r="D11" s="16">
        <f>'Sustainable Regional Economy'!F36*$C11%</f>
        <v>0</v>
      </c>
      <c r="E11" s="16">
        <f>'Sustainable Regional Economy'!G36*$C11%</f>
        <v>0</v>
      </c>
    </row>
    <row r="12" spans="1:5" ht="1.5" customHeight="1">
      <c r="A12" s="45"/>
      <c r="B12" s="44"/>
      <c r="C12" s="16"/>
      <c r="D12" s="16"/>
      <c r="E12" s="16"/>
    </row>
    <row r="13" spans="1:5" ht="24" customHeight="1">
      <c r="A13" s="46"/>
      <c r="B13" s="42" t="s">
        <v>58</v>
      </c>
      <c r="C13" s="16">
        <v>100</v>
      </c>
      <c r="D13" s="16">
        <f>SUM(D5:D11)</f>
        <v>0</v>
      </c>
      <c r="E13" s="16">
        <f>SUM(E5:E11)</f>
        <v>0</v>
      </c>
    </row>
    <row r="15" spans="2:4" ht="30" customHeight="1">
      <c r="B15" s="104" t="s">
        <v>395</v>
      </c>
      <c r="C15" s="104"/>
      <c r="D15" s="104"/>
    </row>
    <row r="16" spans="2:4" ht="24.75" customHeight="1">
      <c r="B16" s="44" t="s">
        <v>71</v>
      </c>
      <c r="C16" s="44" t="s">
        <v>72</v>
      </c>
      <c r="D16" s="44" t="s">
        <v>73</v>
      </c>
    </row>
    <row r="17" spans="2:4" ht="24.75" customHeight="1">
      <c r="B17" s="15"/>
      <c r="C17" s="15"/>
      <c r="D17" s="15"/>
    </row>
    <row r="18" spans="2:4" ht="24.75" customHeight="1">
      <c r="B18" s="44" t="s">
        <v>74</v>
      </c>
      <c r="C18" s="89"/>
      <c r="D18" s="89"/>
    </row>
    <row r="19" spans="2:4" ht="18.75" customHeight="1">
      <c r="B19" s="1"/>
      <c r="C19" s="24"/>
      <c r="D19" s="2"/>
    </row>
    <row r="20" spans="2:4" ht="24.75" customHeight="1">
      <c r="B20" s="44" t="s">
        <v>71</v>
      </c>
      <c r="C20" s="44" t="s">
        <v>72</v>
      </c>
      <c r="D20" s="44" t="s">
        <v>73</v>
      </c>
    </row>
    <row r="21" spans="2:4" ht="24.75" customHeight="1">
      <c r="B21" s="15"/>
      <c r="C21" s="15"/>
      <c r="D21" s="15"/>
    </row>
    <row r="22" spans="2:4" ht="24.75" customHeight="1">
      <c r="B22" s="44" t="s">
        <v>74</v>
      </c>
      <c r="C22" s="107"/>
      <c r="D22" s="108"/>
    </row>
    <row r="23" ht="15.75">
      <c r="B23" s="47"/>
    </row>
  </sheetData>
  <sheetProtection sheet="1" objects="1" scenarios="1" selectLockedCells="1"/>
  <mergeCells count="5">
    <mergeCell ref="A1:E1"/>
    <mergeCell ref="B15:D15"/>
    <mergeCell ref="A2:A3"/>
    <mergeCell ref="C22:D22"/>
    <mergeCell ref="C18:D18"/>
  </mergeCells>
  <printOptions horizontalCentered="1"/>
  <pageMargins left="0.7480314960629921" right="0.7480314960629921" top="0.5905511811023623" bottom="0.5905511811023623" header="0.5118110236220472" footer="0.5118110236220472"/>
  <pageSetup horizontalDpi="600" verticalDpi="600" orientation="portrait" paperSize="9" scale="110" r:id="rId1"/>
</worksheet>
</file>

<file path=xl/worksheets/sheet3.xml><?xml version="1.0" encoding="utf-8"?>
<worksheet xmlns="http://schemas.openxmlformats.org/spreadsheetml/2006/main" xmlns:r="http://schemas.openxmlformats.org/officeDocument/2006/relationships">
  <sheetPr>
    <pageSetUpPr fitToPage="1"/>
  </sheetPr>
  <dimension ref="A1:H37"/>
  <sheetViews>
    <sheetView showGridLines="0" zoomScalePageLayoutView="0" workbookViewId="0" topLeftCell="A1">
      <pane ySplit="1" topLeftCell="BM2" activePane="bottomLeft" state="frozen"/>
      <selection pane="topLeft" activeCell="A1" sqref="A1"/>
      <selection pane="bottomLeft" activeCell="H4" sqref="H4"/>
    </sheetView>
  </sheetViews>
  <sheetFormatPr defaultColWidth="9.140625" defaultRowHeight="12.75"/>
  <cols>
    <col min="1" max="1" width="3.57421875" style="5" bestFit="1" customWidth="1"/>
    <col min="2" max="2" width="32.421875" style="4" customWidth="1"/>
    <col min="3" max="3" width="29.421875" style="4" customWidth="1"/>
    <col min="4" max="4" width="23.28125" style="4" customWidth="1"/>
    <col min="5" max="5" width="17.140625" style="4" customWidth="1"/>
    <col min="6" max="7" width="17.00390625" style="4" customWidth="1"/>
    <col min="8" max="16384" width="9.140625" style="4" customWidth="1"/>
  </cols>
  <sheetData>
    <row r="1" spans="1:7" ht="42" customHeight="1">
      <c r="A1" s="48"/>
      <c r="B1" s="117" t="s">
        <v>396</v>
      </c>
      <c r="C1" s="117"/>
      <c r="D1" s="117"/>
      <c r="E1" s="42" t="s">
        <v>75</v>
      </c>
      <c r="F1" s="42" t="s">
        <v>92</v>
      </c>
      <c r="G1" s="42" t="s">
        <v>394</v>
      </c>
    </row>
    <row r="2" spans="1:7" ht="15.75" customHeight="1">
      <c r="A2" s="49" t="s">
        <v>266</v>
      </c>
      <c r="B2" s="115" t="s">
        <v>285</v>
      </c>
      <c r="C2" s="115"/>
      <c r="D2" s="115"/>
      <c r="E2" s="105"/>
      <c r="F2" s="118"/>
      <c r="G2" s="60"/>
    </row>
    <row r="3" spans="1:7" ht="15.75" customHeight="1">
      <c r="A3" s="48" t="s">
        <v>45</v>
      </c>
      <c r="B3" s="116" t="s">
        <v>286</v>
      </c>
      <c r="C3" s="116"/>
      <c r="D3" s="116"/>
      <c r="E3" s="106"/>
      <c r="F3" s="119"/>
      <c r="G3" s="60"/>
    </row>
    <row r="4" spans="1:7" ht="18" customHeight="1">
      <c r="A4" s="34"/>
      <c r="B4" s="114" t="s">
        <v>414</v>
      </c>
      <c r="C4" s="114"/>
      <c r="D4" s="114"/>
      <c r="E4" s="120"/>
      <c r="F4" s="121"/>
      <c r="G4" s="60"/>
    </row>
    <row r="5" spans="1:7" ht="12.75">
      <c r="A5" s="135"/>
      <c r="B5" s="135"/>
      <c r="C5" s="130"/>
      <c r="D5" s="50" t="s">
        <v>76</v>
      </c>
      <c r="E5" s="31">
        <v>100</v>
      </c>
      <c r="F5" s="6"/>
      <c r="G5" s="6"/>
    </row>
    <row r="6" spans="1:7" ht="12.75">
      <c r="A6" s="135"/>
      <c r="B6" s="135"/>
      <c r="C6" s="130"/>
      <c r="D6" s="50" t="s">
        <v>77</v>
      </c>
      <c r="E6" s="31">
        <v>200</v>
      </c>
      <c r="F6" s="6"/>
      <c r="G6" s="6"/>
    </row>
    <row r="7" spans="1:7" ht="15.75">
      <c r="A7" s="132"/>
      <c r="B7" s="132"/>
      <c r="C7" s="133"/>
      <c r="D7" s="51" t="s">
        <v>78</v>
      </c>
      <c r="E7" s="8">
        <v>200</v>
      </c>
      <c r="F7" s="8">
        <f>IF(SUM(F5:F6)&gt;200,200,SUM(F5:F6))</f>
        <v>0</v>
      </c>
      <c r="G7" s="8">
        <f>IF(SUM(G5:G6)&gt;200,200,SUM(G5:G6))</f>
        <v>0</v>
      </c>
    </row>
    <row r="8" spans="1:8" ht="15.75">
      <c r="A8" s="49">
        <v>2</v>
      </c>
      <c r="B8" s="115" t="s">
        <v>287</v>
      </c>
      <c r="C8" s="115"/>
      <c r="D8" s="115"/>
      <c r="E8" s="109"/>
      <c r="F8" s="122"/>
      <c r="G8" s="62"/>
      <c r="H8" s="61"/>
    </row>
    <row r="9" spans="1:7" ht="25.5" customHeight="1">
      <c r="A9" s="48" t="s">
        <v>267</v>
      </c>
      <c r="B9" s="134" t="s">
        <v>270</v>
      </c>
      <c r="C9" s="134"/>
      <c r="D9" s="134"/>
      <c r="E9" s="31">
        <v>100</v>
      </c>
      <c r="F9" s="6"/>
      <c r="G9" s="6"/>
    </row>
    <row r="10" spans="1:7" ht="28.5" customHeight="1">
      <c r="A10" s="48" t="s">
        <v>268</v>
      </c>
      <c r="B10" s="134" t="s">
        <v>79</v>
      </c>
      <c r="C10" s="134"/>
      <c r="D10" s="134"/>
      <c r="E10" s="31">
        <v>100</v>
      </c>
      <c r="F10" s="6"/>
      <c r="G10" s="6"/>
    </row>
    <row r="11" spans="1:7" ht="27.75" customHeight="1">
      <c r="A11" s="48" t="s">
        <v>269</v>
      </c>
      <c r="B11" s="134" t="s">
        <v>265</v>
      </c>
      <c r="C11" s="134"/>
      <c r="D11" s="134"/>
      <c r="E11" s="31">
        <v>100</v>
      </c>
      <c r="F11" s="6"/>
      <c r="G11" s="6"/>
    </row>
    <row r="12" spans="1:7" ht="15.75">
      <c r="A12" s="123"/>
      <c r="B12" s="123"/>
      <c r="C12" s="124"/>
      <c r="D12" s="52" t="s">
        <v>78</v>
      </c>
      <c r="E12" s="8">
        <v>300</v>
      </c>
      <c r="F12" s="8">
        <f>IF(SUM(F9:F11)&gt;300,300,SUM(F9:F11))</f>
        <v>0</v>
      </c>
      <c r="G12" s="8">
        <f>IF(SUM(G9:G11)&gt;300,300,SUM(G9:G11))</f>
        <v>0</v>
      </c>
    </row>
    <row r="13" spans="1:7" ht="18" customHeight="1">
      <c r="A13" s="49">
        <v>3</v>
      </c>
      <c r="B13" s="115" t="s">
        <v>284</v>
      </c>
      <c r="C13" s="115"/>
      <c r="D13" s="115"/>
      <c r="E13" s="105"/>
      <c r="F13" s="118"/>
      <c r="G13" s="60"/>
    </row>
    <row r="14" spans="1:7" ht="18" customHeight="1">
      <c r="A14" s="48" t="s">
        <v>274</v>
      </c>
      <c r="B14" s="134" t="s">
        <v>80</v>
      </c>
      <c r="C14" s="134"/>
      <c r="D14" s="134"/>
      <c r="E14" s="120"/>
      <c r="F14" s="121"/>
      <c r="G14" s="60"/>
    </row>
    <row r="15" spans="1:7" ht="15.75" customHeight="1">
      <c r="A15" s="125"/>
      <c r="B15" s="126"/>
      <c r="C15" s="127"/>
      <c r="D15" s="53" t="s">
        <v>272</v>
      </c>
      <c r="E15" s="31">
        <v>40</v>
      </c>
      <c r="F15" s="6"/>
      <c r="G15" s="6"/>
    </row>
    <row r="16" spans="1:7" ht="15.75" customHeight="1">
      <c r="A16" s="128"/>
      <c r="B16" s="129"/>
      <c r="C16" s="130"/>
      <c r="D16" s="53" t="s">
        <v>273</v>
      </c>
      <c r="E16" s="31">
        <v>80</v>
      </c>
      <c r="F16" s="6"/>
      <c r="G16" s="6"/>
    </row>
    <row r="17" spans="1:7" ht="15.75" customHeight="1">
      <c r="A17" s="131"/>
      <c r="B17" s="132"/>
      <c r="C17" s="133"/>
      <c r="D17" s="31" t="s">
        <v>81</v>
      </c>
      <c r="E17" s="31">
        <v>120</v>
      </c>
      <c r="F17" s="6"/>
      <c r="G17" s="6"/>
    </row>
    <row r="18" spans="1:7" ht="15" customHeight="1">
      <c r="A18" s="48" t="s">
        <v>275</v>
      </c>
      <c r="B18" s="134" t="s">
        <v>82</v>
      </c>
      <c r="C18" s="134"/>
      <c r="D18" s="31" t="s">
        <v>83</v>
      </c>
      <c r="E18" s="31">
        <v>40</v>
      </c>
      <c r="F18" s="6"/>
      <c r="G18" s="6"/>
    </row>
    <row r="19" spans="1:7" ht="12.75">
      <c r="A19" s="48" t="s">
        <v>276</v>
      </c>
      <c r="B19" s="134" t="s">
        <v>84</v>
      </c>
      <c r="C19" s="134"/>
      <c r="D19" s="31" t="s">
        <v>83</v>
      </c>
      <c r="E19" s="31">
        <v>40</v>
      </c>
      <c r="F19" s="6"/>
      <c r="G19" s="6"/>
    </row>
    <row r="20" spans="1:7" ht="12.75">
      <c r="A20" s="48" t="s">
        <v>277</v>
      </c>
      <c r="B20" s="134" t="s">
        <v>85</v>
      </c>
      <c r="C20" s="134"/>
      <c r="D20" s="31" t="s">
        <v>83</v>
      </c>
      <c r="E20" s="31">
        <v>40</v>
      </c>
      <c r="F20" s="6"/>
      <c r="G20" s="6"/>
    </row>
    <row r="21" spans="1:7" ht="12.75">
      <c r="A21" s="48" t="s">
        <v>278</v>
      </c>
      <c r="B21" s="134" t="s">
        <v>86</v>
      </c>
      <c r="C21" s="134"/>
      <c r="D21" s="31"/>
      <c r="E21" s="31">
        <v>40</v>
      </c>
      <c r="F21" s="6"/>
      <c r="G21" s="6"/>
    </row>
    <row r="22" spans="1:7" ht="15.75">
      <c r="A22" s="123"/>
      <c r="B22" s="123"/>
      <c r="C22" s="124"/>
      <c r="D22" s="8" t="s">
        <v>78</v>
      </c>
      <c r="E22" s="8">
        <v>200</v>
      </c>
      <c r="F22" s="8">
        <f>IF(SUM(F15:F21)&gt;200,200,SUM(F15:F21))</f>
        <v>0</v>
      </c>
      <c r="G22" s="8">
        <f>IF(SUM(G15:G21)&gt;200,200,SUM(G15:G21))</f>
        <v>0</v>
      </c>
    </row>
    <row r="23" spans="1:7" ht="15.75" customHeight="1">
      <c r="A23" s="49">
        <v>4</v>
      </c>
      <c r="B23" s="115" t="s">
        <v>283</v>
      </c>
      <c r="C23" s="115"/>
      <c r="D23" s="115"/>
      <c r="E23" s="109"/>
      <c r="F23" s="110"/>
      <c r="G23" s="60"/>
    </row>
    <row r="24" spans="1:7" ht="16.5" customHeight="1">
      <c r="A24" s="48" t="s">
        <v>279</v>
      </c>
      <c r="B24" s="111" t="s">
        <v>87</v>
      </c>
      <c r="C24" s="112"/>
      <c r="D24" s="113"/>
      <c r="E24" s="31">
        <v>300</v>
      </c>
      <c r="F24" s="6"/>
      <c r="G24" s="6"/>
    </row>
    <row r="25" spans="1:7" ht="16.5" customHeight="1">
      <c r="A25" s="48" t="s">
        <v>280</v>
      </c>
      <c r="B25" s="111" t="s">
        <v>88</v>
      </c>
      <c r="C25" s="112"/>
      <c r="D25" s="113"/>
      <c r="E25" s="31">
        <v>200</v>
      </c>
      <c r="F25" s="6"/>
      <c r="G25" s="6"/>
    </row>
    <row r="26" spans="1:7" ht="16.5" customHeight="1">
      <c r="A26" s="48" t="s">
        <v>281</v>
      </c>
      <c r="B26" s="111" t="s">
        <v>89</v>
      </c>
      <c r="C26" s="112"/>
      <c r="D26" s="113"/>
      <c r="E26" s="31">
        <v>100</v>
      </c>
      <c r="F26" s="6"/>
      <c r="G26" s="6"/>
    </row>
    <row r="27" spans="1:7" ht="25.5" customHeight="1">
      <c r="A27" s="48" t="s">
        <v>282</v>
      </c>
      <c r="B27" s="111" t="s">
        <v>271</v>
      </c>
      <c r="C27" s="112"/>
      <c r="D27" s="113"/>
      <c r="E27" s="31">
        <v>50</v>
      </c>
      <c r="F27" s="6"/>
      <c r="G27" s="6"/>
    </row>
    <row r="28" spans="1:7" ht="16.5" customHeight="1">
      <c r="A28" s="126"/>
      <c r="B28" s="126"/>
      <c r="C28" s="127"/>
      <c r="D28" s="8" t="s">
        <v>78</v>
      </c>
      <c r="E28" s="18">
        <v>300</v>
      </c>
      <c r="F28" s="8">
        <f>IF(SUM(F24:F27)&gt;300,300,SUM(F24:F27))</f>
        <v>0</v>
      </c>
      <c r="G28" s="8">
        <f>IF(SUM(G24:G27)&gt;300,300,SUM(G24:G27))</f>
        <v>0</v>
      </c>
    </row>
    <row r="29" spans="1:7" ht="12.75">
      <c r="A29" s="34"/>
      <c r="B29" s="32"/>
      <c r="C29" s="32"/>
      <c r="D29" s="32"/>
      <c r="E29" s="33"/>
      <c r="F29" s="33"/>
      <c r="G29" s="33"/>
    </row>
    <row r="30" spans="1:7" ht="31.5">
      <c r="A30" s="34"/>
      <c r="B30" s="35"/>
      <c r="C30" s="33"/>
      <c r="D30" s="38" t="s">
        <v>90</v>
      </c>
      <c r="E30" s="39" t="s">
        <v>91</v>
      </c>
      <c r="F30" s="39" t="s">
        <v>92</v>
      </c>
      <c r="G30" s="39" t="s">
        <v>394</v>
      </c>
    </row>
    <row r="31" spans="1:7" ht="24.75" customHeight="1">
      <c r="A31" s="34"/>
      <c r="B31" s="35"/>
      <c r="C31" s="33"/>
      <c r="D31" s="36"/>
      <c r="E31" s="19">
        <v>1000</v>
      </c>
      <c r="F31" s="8">
        <f>F7+F12+F22+F28</f>
        <v>0</v>
      </c>
      <c r="G31" s="8">
        <f>G7+G12+G22+G28</f>
        <v>0</v>
      </c>
    </row>
    <row r="32" spans="1:7" ht="12.75">
      <c r="A32" s="34"/>
      <c r="B32" s="33"/>
      <c r="C32" s="33"/>
      <c r="D32" s="33"/>
      <c r="E32" s="33"/>
      <c r="F32" s="33"/>
      <c r="G32" s="33"/>
    </row>
    <row r="33" spans="1:7" ht="12.75">
      <c r="A33" s="34"/>
      <c r="B33" s="33"/>
      <c r="C33" s="33"/>
      <c r="D33" s="33"/>
      <c r="E33" s="33"/>
      <c r="F33" s="33"/>
      <c r="G33" s="33"/>
    </row>
    <row r="34" spans="1:7" ht="12.75">
      <c r="A34" s="34"/>
      <c r="B34" s="33"/>
      <c r="C34" s="33"/>
      <c r="D34" s="33"/>
      <c r="E34" s="33"/>
      <c r="F34" s="33"/>
      <c r="G34" s="33"/>
    </row>
    <row r="35" spans="1:7" ht="12.75">
      <c r="A35" s="34"/>
      <c r="B35" s="33"/>
      <c r="C35" s="33"/>
      <c r="D35" s="33"/>
      <c r="E35" s="33"/>
      <c r="F35" s="33"/>
      <c r="G35" s="33"/>
    </row>
    <row r="36" spans="1:7" ht="12.75">
      <c r="A36" s="34"/>
      <c r="B36" s="33"/>
      <c r="C36" s="33"/>
      <c r="D36" s="33"/>
      <c r="E36" s="33"/>
      <c r="F36" s="33"/>
      <c r="G36" s="33"/>
    </row>
    <row r="37" spans="1:7" ht="12.75">
      <c r="A37" s="34"/>
      <c r="B37" s="33"/>
      <c r="C37" s="33"/>
      <c r="D37" s="33"/>
      <c r="E37" s="33"/>
      <c r="F37" s="33"/>
      <c r="G37" s="33"/>
    </row>
  </sheetData>
  <sheetProtection sheet="1" objects="1" scenarios="1" insertColumns="0" insertRows="0" selectLockedCells="1"/>
  <mergeCells count="28">
    <mergeCell ref="A28:C28"/>
    <mergeCell ref="A12:C12"/>
    <mergeCell ref="A5:C7"/>
    <mergeCell ref="B13:D13"/>
    <mergeCell ref="B14:D14"/>
    <mergeCell ref="B11:D11"/>
    <mergeCell ref="B9:D9"/>
    <mergeCell ref="B10:D10"/>
    <mergeCell ref="B27:D27"/>
    <mergeCell ref="A22:C22"/>
    <mergeCell ref="A15:C17"/>
    <mergeCell ref="B21:C21"/>
    <mergeCell ref="B20:C20"/>
    <mergeCell ref="B19:C19"/>
    <mergeCell ref="B18:C18"/>
    <mergeCell ref="B25:D25"/>
    <mergeCell ref="B26:D26"/>
    <mergeCell ref="B1:D1"/>
    <mergeCell ref="E2:F4"/>
    <mergeCell ref="E8:F8"/>
    <mergeCell ref="B8:D8"/>
    <mergeCell ref="E23:F23"/>
    <mergeCell ref="B24:D24"/>
    <mergeCell ref="B4:D4"/>
    <mergeCell ref="B2:D2"/>
    <mergeCell ref="B3:D3"/>
    <mergeCell ref="B23:D23"/>
    <mergeCell ref="E13:F14"/>
  </mergeCells>
  <conditionalFormatting sqref="F7:G7 F22:G22">
    <cfRule type="cellIs" priority="1" dxfId="1" operator="greaterThan" stopIfTrue="1">
      <formula>200</formula>
    </cfRule>
    <cfRule type="cellIs" priority="2" dxfId="0" operator="between" stopIfTrue="1">
      <formula>1</formula>
      <formula>200</formula>
    </cfRule>
  </conditionalFormatting>
  <conditionalFormatting sqref="F12:G12 F28:G28">
    <cfRule type="cellIs" priority="3" dxfId="1" operator="greaterThan" stopIfTrue="1">
      <formula>300</formula>
    </cfRule>
    <cfRule type="cellIs" priority="4" dxfId="0" operator="between" stopIfTrue="1">
      <formula>1</formula>
      <formula>300</formula>
    </cfRule>
  </conditionalFormatting>
  <conditionalFormatting sqref="F31:G31">
    <cfRule type="cellIs" priority="5" dxfId="1" operator="greaterThan" stopIfTrue="1">
      <formula>1000</formula>
    </cfRule>
    <cfRule type="cellIs" priority="6" dxfId="0" operator="between" stopIfTrue="1">
      <formula>1</formula>
      <formula>1000</formula>
    </cfRule>
  </conditionalFormatting>
  <printOptions horizontalCentered="1"/>
  <pageMargins left="0.2362204724409449" right="0.2755905511811024" top="0.3937007874015748" bottom="0.3937007874015748" header="0.31496062992125984" footer="0.31496062992125984"/>
  <pageSetup fitToHeight="1" fitToWidth="1" horizontalDpi="600" verticalDpi="600" orientation="landscape" paperSize="9" scale="98" r:id="rId1"/>
  <ignoredErrors>
    <ignoredError sqref="D16" twoDigitTextYear="1"/>
  </ignoredErrors>
</worksheet>
</file>

<file path=xl/worksheets/sheet4.xml><?xml version="1.0" encoding="utf-8"?>
<worksheet xmlns="http://schemas.openxmlformats.org/spreadsheetml/2006/main" xmlns:r="http://schemas.openxmlformats.org/officeDocument/2006/relationships">
  <sheetPr>
    <pageSetUpPr fitToPage="1"/>
  </sheetPr>
  <dimension ref="A1:G49"/>
  <sheetViews>
    <sheetView showGridLines="0" zoomScalePageLayoutView="0" workbookViewId="0" topLeftCell="A1">
      <pane ySplit="1" topLeftCell="BM2" activePane="bottomLeft" state="frozen"/>
      <selection pane="topLeft" activeCell="A1" sqref="A1"/>
      <selection pane="bottomLeft" activeCell="F17" sqref="F17"/>
    </sheetView>
  </sheetViews>
  <sheetFormatPr defaultColWidth="9.140625" defaultRowHeight="12.75"/>
  <cols>
    <col min="1" max="1" width="3.57421875" style="34" bestFit="1" customWidth="1"/>
    <col min="2" max="2" width="32.421875" style="33" customWidth="1"/>
    <col min="3" max="3" width="29.421875" style="33" customWidth="1"/>
    <col min="4" max="4" width="23.28125" style="33" customWidth="1"/>
    <col min="5" max="5" width="17.140625" style="4" customWidth="1"/>
    <col min="6" max="7" width="17.00390625" style="4" customWidth="1"/>
    <col min="8" max="16384" width="9.140625" style="4" customWidth="1"/>
  </cols>
  <sheetData>
    <row r="1" spans="1:7" ht="55.5" customHeight="1">
      <c r="A1" s="48"/>
      <c r="B1" s="117" t="s">
        <v>397</v>
      </c>
      <c r="C1" s="117"/>
      <c r="D1" s="117"/>
      <c r="E1" s="42" t="s">
        <v>75</v>
      </c>
      <c r="F1" s="42" t="s">
        <v>92</v>
      </c>
      <c r="G1" s="3" t="s">
        <v>394</v>
      </c>
    </row>
    <row r="2" spans="1:7" ht="34.5" customHeight="1">
      <c r="A2" s="49">
        <v>1</v>
      </c>
      <c r="B2" s="140" t="s">
        <v>289</v>
      </c>
      <c r="C2" s="140"/>
      <c r="D2" s="140"/>
      <c r="E2" s="105"/>
      <c r="F2" s="118"/>
      <c r="G2" s="60"/>
    </row>
    <row r="3" spans="1:7" ht="31.5" customHeight="1">
      <c r="A3" s="48" t="s">
        <v>45</v>
      </c>
      <c r="B3" s="111" t="s">
        <v>288</v>
      </c>
      <c r="C3" s="112"/>
      <c r="D3" s="112"/>
      <c r="E3" s="31">
        <v>160</v>
      </c>
      <c r="F3" s="6"/>
      <c r="G3" s="6"/>
    </row>
    <row r="4" spans="1:7" ht="15.75" customHeight="1">
      <c r="A4" s="48" t="s">
        <v>47</v>
      </c>
      <c r="B4" s="137" t="s">
        <v>93</v>
      </c>
      <c r="C4" s="138"/>
      <c r="D4" s="139"/>
      <c r="E4" s="37">
        <v>100</v>
      </c>
      <c r="F4" s="6"/>
      <c r="G4" s="6"/>
    </row>
    <row r="5" spans="1:7" ht="25.5" customHeight="1">
      <c r="A5" s="48" t="s">
        <v>49</v>
      </c>
      <c r="B5" s="111" t="s">
        <v>290</v>
      </c>
      <c r="C5" s="112"/>
      <c r="D5" s="113"/>
      <c r="E5" s="31">
        <v>100</v>
      </c>
      <c r="F5" s="6"/>
      <c r="G5" s="6"/>
    </row>
    <row r="6" spans="1:7" ht="15.75" customHeight="1">
      <c r="A6" s="48" t="s">
        <v>291</v>
      </c>
      <c r="B6" s="111" t="s">
        <v>94</v>
      </c>
      <c r="C6" s="112"/>
      <c r="D6" s="113"/>
      <c r="E6" s="31">
        <v>50</v>
      </c>
      <c r="F6" s="6"/>
      <c r="G6" s="6"/>
    </row>
    <row r="7" spans="1:7" ht="15.75" customHeight="1">
      <c r="A7" s="48" t="s">
        <v>292</v>
      </c>
      <c r="B7" s="136" t="s">
        <v>95</v>
      </c>
      <c r="C7" s="136"/>
      <c r="D7" s="136"/>
      <c r="E7" s="31">
        <v>50</v>
      </c>
      <c r="F7" s="6"/>
      <c r="G7" s="6"/>
    </row>
    <row r="8" spans="1:7" ht="15.75">
      <c r="A8" s="123"/>
      <c r="B8" s="123"/>
      <c r="C8" s="124"/>
      <c r="D8" s="52" t="s">
        <v>78</v>
      </c>
      <c r="E8" s="8">
        <v>300</v>
      </c>
      <c r="F8" s="8">
        <f>IF(SUM(F3:F7)&gt;300,300,SUM(F3:F7))</f>
        <v>0</v>
      </c>
      <c r="G8" s="8">
        <f>IF(SUM(G3:G7)&gt;300,300,SUM(G3:G7))</f>
        <v>0</v>
      </c>
    </row>
    <row r="9" spans="1:7" ht="33" customHeight="1">
      <c r="A9" s="49">
        <v>2</v>
      </c>
      <c r="B9" s="115" t="s">
        <v>293</v>
      </c>
      <c r="C9" s="115"/>
      <c r="D9" s="115"/>
      <c r="E9" s="105"/>
      <c r="F9" s="118"/>
      <c r="G9" s="60"/>
    </row>
    <row r="10" spans="1:7" ht="16.5" customHeight="1">
      <c r="A10" s="48" t="s">
        <v>267</v>
      </c>
      <c r="B10" s="111" t="s">
        <v>96</v>
      </c>
      <c r="C10" s="112"/>
      <c r="D10" s="113"/>
      <c r="E10" s="31">
        <v>300</v>
      </c>
      <c r="F10" s="6"/>
      <c r="G10" s="6"/>
    </row>
    <row r="11" spans="1:7" ht="16.5" customHeight="1">
      <c r="A11" s="48" t="s">
        <v>268</v>
      </c>
      <c r="B11" s="111" t="s">
        <v>294</v>
      </c>
      <c r="C11" s="112"/>
      <c r="D11" s="113"/>
      <c r="E11" s="31">
        <v>150</v>
      </c>
      <c r="F11" s="6"/>
      <c r="G11" s="6"/>
    </row>
    <row r="12" spans="1:7" ht="16.5" customHeight="1">
      <c r="A12" s="48" t="s">
        <v>269</v>
      </c>
      <c r="B12" s="111" t="s">
        <v>97</v>
      </c>
      <c r="C12" s="112"/>
      <c r="D12" s="113"/>
      <c r="E12" s="31">
        <v>150</v>
      </c>
      <c r="F12" s="6"/>
      <c r="G12" s="6"/>
    </row>
    <row r="13" spans="1:7" ht="16.5" customHeight="1">
      <c r="A13" s="126"/>
      <c r="B13" s="126"/>
      <c r="C13" s="127"/>
      <c r="D13" s="8" t="s">
        <v>78</v>
      </c>
      <c r="E13" s="18">
        <v>300</v>
      </c>
      <c r="F13" s="8">
        <f>IF(SUM(F10:F12)&gt;300,300,SUM(F10:F12))</f>
        <v>0</v>
      </c>
      <c r="G13" s="8">
        <f>IF(SUM(G10:G12)&gt;300,300,SUM(G10:G12))</f>
        <v>0</v>
      </c>
    </row>
    <row r="14" spans="1:7" ht="33" customHeight="1">
      <c r="A14" s="49">
        <v>3</v>
      </c>
      <c r="B14" s="115" t="s">
        <v>295</v>
      </c>
      <c r="C14" s="115"/>
      <c r="D14" s="115"/>
      <c r="E14" s="105"/>
      <c r="F14" s="118"/>
      <c r="G14" s="60"/>
    </row>
    <row r="15" spans="1:7" ht="16.5" customHeight="1">
      <c r="A15" s="48" t="s">
        <v>274</v>
      </c>
      <c r="B15" s="111" t="s">
        <v>98</v>
      </c>
      <c r="C15" s="112"/>
      <c r="D15" s="113"/>
      <c r="E15" s="14">
        <v>100</v>
      </c>
      <c r="F15" s="13"/>
      <c r="G15" s="13"/>
    </row>
    <row r="16" spans="1:7" ht="16.5" customHeight="1">
      <c r="A16" s="48" t="s">
        <v>275</v>
      </c>
      <c r="B16" s="111" t="s">
        <v>99</v>
      </c>
      <c r="C16" s="112"/>
      <c r="D16" s="113"/>
      <c r="E16" s="14">
        <v>50</v>
      </c>
      <c r="F16" s="13"/>
      <c r="G16" s="13"/>
    </row>
    <row r="17" spans="1:7" ht="16.5" customHeight="1">
      <c r="A17" s="48" t="s">
        <v>276</v>
      </c>
      <c r="B17" s="111" t="s">
        <v>100</v>
      </c>
      <c r="C17" s="112"/>
      <c r="D17" s="113"/>
      <c r="E17" s="14">
        <v>60</v>
      </c>
      <c r="F17" s="13"/>
      <c r="G17" s="13"/>
    </row>
    <row r="18" spans="1:7" ht="16.5" customHeight="1">
      <c r="A18" s="48" t="s">
        <v>277</v>
      </c>
      <c r="B18" s="111" t="s">
        <v>101</v>
      </c>
      <c r="C18" s="112"/>
      <c r="D18" s="113"/>
      <c r="E18" s="14">
        <v>40</v>
      </c>
      <c r="F18" s="13"/>
      <c r="G18" s="13"/>
    </row>
    <row r="19" spans="1:7" ht="16.5" customHeight="1">
      <c r="A19" s="48" t="s">
        <v>278</v>
      </c>
      <c r="B19" s="111" t="s">
        <v>102</v>
      </c>
      <c r="C19" s="112"/>
      <c r="D19" s="113"/>
      <c r="E19" s="14">
        <v>40</v>
      </c>
      <c r="F19" s="13"/>
      <c r="G19" s="13"/>
    </row>
    <row r="20" spans="1:7" ht="16.5" customHeight="1">
      <c r="A20" s="126"/>
      <c r="B20" s="126"/>
      <c r="C20" s="127"/>
      <c r="D20" s="8" t="s">
        <v>78</v>
      </c>
      <c r="E20" s="20">
        <v>200</v>
      </c>
      <c r="F20" s="8">
        <f>IF(SUM(F15:F19)&gt;200,200,SUM(F15:F19))</f>
        <v>0</v>
      </c>
      <c r="G20" s="8">
        <f>IF(SUM(G15:G19)&gt;200,200,SUM(G15:G19))</f>
        <v>0</v>
      </c>
    </row>
    <row r="21" spans="1:7" ht="33" customHeight="1">
      <c r="A21" s="49">
        <v>4</v>
      </c>
      <c r="B21" s="115" t="s">
        <v>296</v>
      </c>
      <c r="C21" s="115"/>
      <c r="D21" s="115"/>
      <c r="E21" s="105"/>
      <c r="F21" s="118"/>
      <c r="G21" s="60"/>
    </row>
    <row r="22" spans="1:7" ht="16.5" customHeight="1">
      <c r="A22" s="48" t="s">
        <v>279</v>
      </c>
      <c r="B22" s="111" t="s">
        <v>103</v>
      </c>
      <c r="C22" s="112"/>
      <c r="D22" s="113"/>
      <c r="E22" s="14">
        <v>60</v>
      </c>
      <c r="F22" s="13"/>
      <c r="G22" s="13"/>
    </row>
    <row r="23" spans="1:7" ht="16.5" customHeight="1">
      <c r="A23" s="48" t="s">
        <v>280</v>
      </c>
      <c r="B23" s="111" t="s">
        <v>104</v>
      </c>
      <c r="C23" s="112"/>
      <c r="D23" s="113"/>
      <c r="E23" s="14">
        <v>70</v>
      </c>
      <c r="F23" s="13"/>
      <c r="G23" s="13"/>
    </row>
    <row r="24" spans="1:7" ht="16.5" customHeight="1">
      <c r="A24" s="48" t="s">
        <v>281</v>
      </c>
      <c r="B24" s="111" t="s">
        <v>105</v>
      </c>
      <c r="C24" s="112"/>
      <c r="D24" s="113"/>
      <c r="E24" s="14">
        <v>70</v>
      </c>
      <c r="F24" s="13"/>
      <c r="G24" s="13"/>
    </row>
    <row r="25" spans="1:7" ht="16.5" customHeight="1">
      <c r="A25" s="126"/>
      <c r="B25" s="126"/>
      <c r="C25" s="127"/>
      <c r="D25" s="8" t="s">
        <v>78</v>
      </c>
      <c r="E25" s="20">
        <v>200</v>
      </c>
      <c r="F25" s="8">
        <f>IF(SUM(F22:F24)&gt;200,200,SUM(F22:F24))</f>
        <v>0</v>
      </c>
      <c r="G25" s="8">
        <f>IF(SUM(G22:G24)&gt;200,200,SUM(G22:G24))</f>
        <v>0</v>
      </c>
    </row>
    <row r="26" spans="2:7" ht="12.75">
      <c r="B26" s="32"/>
      <c r="C26" s="32"/>
      <c r="D26" s="32"/>
      <c r="E26" s="33"/>
      <c r="F26" s="33"/>
      <c r="G26" s="33"/>
    </row>
    <row r="27" spans="2:7" ht="34.5" customHeight="1">
      <c r="B27" s="35"/>
      <c r="D27" s="39" t="s">
        <v>106</v>
      </c>
      <c r="E27" s="39" t="s">
        <v>91</v>
      </c>
      <c r="F27" s="39" t="s">
        <v>92</v>
      </c>
      <c r="G27" s="39" t="s">
        <v>394</v>
      </c>
    </row>
    <row r="28" spans="2:7" ht="24.75" customHeight="1">
      <c r="B28" s="35"/>
      <c r="D28" s="36"/>
      <c r="E28" s="19">
        <v>1000</v>
      </c>
      <c r="F28" s="8">
        <f>F8+F13+F20+F25</f>
        <v>0</v>
      </c>
      <c r="G28" s="8">
        <f>G8+G13+G20+G25</f>
        <v>0</v>
      </c>
    </row>
    <row r="29" spans="5:7" ht="12.75">
      <c r="E29" s="33"/>
      <c r="F29" s="33"/>
      <c r="G29" s="33"/>
    </row>
    <row r="30" spans="5:7" ht="12.75">
      <c r="E30" s="33"/>
      <c r="F30" s="33"/>
      <c r="G30" s="33"/>
    </row>
    <row r="31" spans="5:7" ht="12.75">
      <c r="E31" s="33"/>
      <c r="F31" s="33"/>
      <c r="G31" s="33"/>
    </row>
    <row r="32" spans="5:7" ht="12.75">
      <c r="E32" s="33"/>
      <c r="F32" s="33"/>
      <c r="G32" s="33"/>
    </row>
    <row r="33" spans="5:7" ht="12.75">
      <c r="E33" s="33"/>
      <c r="F33" s="33"/>
      <c r="G33" s="33"/>
    </row>
    <row r="34" spans="5:7" ht="12.75">
      <c r="E34" s="33"/>
      <c r="F34" s="33"/>
      <c r="G34" s="33"/>
    </row>
    <row r="35" spans="5:7" ht="12.75">
      <c r="E35" s="33"/>
      <c r="F35" s="33"/>
      <c r="G35" s="33"/>
    </row>
    <row r="36" spans="5:7" ht="12.75">
      <c r="E36" s="33"/>
      <c r="F36" s="33"/>
      <c r="G36" s="33"/>
    </row>
    <row r="37" spans="5:7" ht="12.75">
      <c r="E37" s="33"/>
      <c r="F37" s="33"/>
      <c r="G37" s="33"/>
    </row>
    <row r="38" spans="5:7" ht="12.75">
      <c r="E38" s="33"/>
      <c r="F38" s="33"/>
      <c r="G38" s="33"/>
    </row>
    <row r="39" spans="5:7" ht="12.75">
      <c r="E39" s="33"/>
      <c r="F39" s="33"/>
      <c r="G39" s="33"/>
    </row>
    <row r="40" spans="5:7" ht="12.75">
      <c r="E40" s="33"/>
      <c r="F40" s="33"/>
      <c r="G40" s="33"/>
    </row>
    <row r="41" spans="5:7" ht="12.75">
      <c r="E41" s="33"/>
      <c r="F41" s="33"/>
      <c r="G41" s="33"/>
    </row>
    <row r="42" spans="5:7" ht="12.75">
      <c r="E42" s="33"/>
      <c r="F42" s="33"/>
      <c r="G42" s="33"/>
    </row>
    <row r="43" spans="5:7" ht="12.75">
      <c r="E43" s="33"/>
      <c r="F43" s="33"/>
      <c r="G43" s="33"/>
    </row>
    <row r="44" spans="5:7" ht="12.75">
      <c r="E44" s="33"/>
      <c r="F44" s="33"/>
      <c r="G44" s="33"/>
    </row>
    <row r="45" spans="5:7" ht="12.75">
      <c r="E45" s="33"/>
      <c r="F45" s="33"/>
      <c r="G45" s="33"/>
    </row>
    <row r="46" spans="5:7" ht="12.75">
      <c r="E46" s="33"/>
      <c r="F46" s="33"/>
      <c r="G46" s="33"/>
    </row>
    <row r="47" spans="5:7" ht="12.75">
      <c r="E47" s="33"/>
      <c r="F47" s="33"/>
      <c r="G47" s="33"/>
    </row>
    <row r="48" spans="5:7" ht="12.75">
      <c r="E48" s="33"/>
      <c r="F48" s="33"/>
      <c r="G48" s="33"/>
    </row>
    <row r="49" spans="5:7" ht="12.75">
      <c r="E49" s="33"/>
      <c r="F49" s="33"/>
      <c r="G49" s="33"/>
    </row>
  </sheetData>
  <sheetProtection sheet="1" objects="1" scenarios="1" insertColumns="0" insertRows="0" selectLockedCells="1"/>
  <mergeCells count="29">
    <mergeCell ref="E21:F21"/>
    <mergeCell ref="B12:D12"/>
    <mergeCell ref="E9:F9"/>
    <mergeCell ref="A13:C13"/>
    <mergeCell ref="B9:D9"/>
    <mergeCell ref="E2:F2"/>
    <mergeCell ref="B3:D3"/>
    <mergeCell ref="B4:D4"/>
    <mergeCell ref="B2:D2"/>
    <mergeCell ref="E14:F14"/>
    <mergeCell ref="B15:D15"/>
    <mergeCell ref="B16:D16"/>
    <mergeCell ref="B14:D14"/>
    <mergeCell ref="A25:C25"/>
    <mergeCell ref="A20:C20"/>
    <mergeCell ref="B17:D17"/>
    <mergeCell ref="B18:D18"/>
    <mergeCell ref="B19:D19"/>
    <mergeCell ref="B24:D24"/>
    <mergeCell ref="B23:D23"/>
    <mergeCell ref="B10:D10"/>
    <mergeCell ref="B11:D11"/>
    <mergeCell ref="B1:D1"/>
    <mergeCell ref="B22:D22"/>
    <mergeCell ref="B7:D7"/>
    <mergeCell ref="B5:D5"/>
    <mergeCell ref="B6:D6"/>
    <mergeCell ref="B21:D21"/>
    <mergeCell ref="A8:C8"/>
  </mergeCells>
  <conditionalFormatting sqref="F28:G28">
    <cfRule type="cellIs" priority="1" dxfId="1" operator="greaterThan" stopIfTrue="1">
      <formula>1000</formula>
    </cfRule>
    <cfRule type="cellIs" priority="2" dxfId="0" operator="between" stopIfTrue="1">
      <formula>1</formula>
      <formula>1000</formula>
    </cfRule>
  </conditionalFormatting>
  <conditionalFormatting sqref="F20:G20 F25:G25">
    <cfRule type="cellIs" priority="3" dxfId="1" operator="greaterThan" stopIfTrue="1">
      <formula>200</formula>
    </cfRule>
    <cfRule type="cellIs" priority="4" dxfId="0" operator="between" stopIfTrue="1">
      <formula>1</formula>
      <formula>200</formula>
    </cfRule>
  </conditionalFormatting>
  <conditionalFormatting sqref="F8:G8 F13:G13">
    <cfRule type="cellIs" priority="5" dxfId="1" operator="greaterThan" stopIfTrue="1">
      <formula>300</formula>
    </cfRule>
    <cfRule type="cellIs" priority="6" dxfId="0" operator="between" stopIfTrue="1">
      <formula>1</formula>
      <formula>300</formula>
    </cfRule>
  </conditionalFormatting>
  <printOptions horizontalCentered="1"/>
  <pageMargins left="0.2362204724409449" right="0.2755905511811024" top="0.3937007874015748" bottom="0.3937007874015748" header="0.31496062992125984" footer="0.31496062992125984"/>
  <pageSetup fitToHeight="1" fitToWidth="1" horizontalDpi="600" verticalDpi="600" orientation="landscape"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A1:G46"/>
  <sheetViews>
    <sheetView showGridLines="0" zoomScalePageLayoutView="0" workbookViewId="0" topLeftCell="B1">
      <pane ySplit="1" topLeftCell="BM2" activePane="bottomLeft" state="frozen"/>
      <selection pane="topLeft" activeCell="A1" sqref="A1"/>
      <selection pane="bottomLeft" activeCell="F3" sqref="F3"/>
    </sheetView>
  </sheetViews>
  <sheetFormatPr defaultColWidth="9.140625" defaultRowHeight="12.75"/>
  <cols>
    <col min="1" max="1" width="3.57421875" style="5" bestFit="1" customWidth="1"/>
    <col min="2" max="2" width="32.421875" style="4" customWidth="1"/>
    <col min="3" max="3" width="29.421875" style="4" customWidth="1"/>
    <col min="4" max="4" width="23.28125" style="4" customWidth="1"/>
    <col min="5" max="5" width="17.140625" style="4" customWidth="1"/>
    <col min="6" max="7" width="17.00390625" style="4" customWidth="1"/>
    <col min="8" max="16384" width="9.140625" style="4" customWidth="1"/>
  </cols>
  <sheetData>
    <row r="1" spans="1:7" ht="52.5" customHeight="1">
      <c r="A1" s="48"/>
      <c r="B1" s="117" t="s">
        <v>398</v>
      </c>
      <c r="C1" s="117"/>
      <c r="D1" s="117"/>
      <c r="E1" s="42" t="s">
        <v>75</v>
      </c>
      <c r="F1" s="42" t="s">
        <v>92</v>
      </c>
      <c r="G1" s="42" t="s">
        <v>394</v>
      </c>
    </row>
    <row r="2" spans="1:7" ht="34.5" customHeight="1">
      <c r="A2" s="49">
        <v>1</v>
      </c>
      <c r="B2" s="115" t="s">
        <v>297</v>
      </c>
      <c r="C2" s="115"/>
      <c r="D2" s="115"/>
      <c r="E2" s="105"/>
      <c r="F2" s="118"/>
      <c r="G2" s="60"/>
    </row>
    <row r="3" spans="1:7" ht="12.75">
      <c r="A3" s="48" t="s">
        <v>47</v>
      </c>
      <c r="B3" s="141" t="s">
        <v>442</v>
      </c>
      <c r="C3" s="142"/>
      <c r="D3" s="142"/>
      <c r="E3" s="22">
        <v>250</v>
      </c>
      <c r="F3" s="12"/>
      <c r="G3" s="12"/>
    </row>
    <row r="4" spans="1:7" ht="14.25">
      <c r="A4" s="48" t="s">
        <v>49</v>
      </c>
      <c r="B4" s="111" t="s">
        <v>107</v>
      </c>
      <c r="C4" s="112"/>
      <c r="D4" s="112"/>
      <c r="E4" s="22">
        <v>150</v>
      </c>
      <c r="F4" s="73"/>
      <c r="G4" s="73"/>
    </row>
    <row r="5" spans="1:7" ht="15">
      <c r="A5" s="48" t="s">
        <v>291</v>
      </c>
      <c r="B5" s="111" t="s">
        <v>108</v>
      </c>
      <c r="C5" s="112"/>
      <c r="D5" s="112"/>
      <c r="E5" s="22">
        <v>75</v>
      </c>
      <c r="F5" s="7"/>
      <c r="G5" s="7"/>
    </row>
    <row r="6" spans="1:7" ht="15">
      <c r="A6" s="48" t="s">
        <v>292</v>
      </c>
      <c r="B6" s="136" t="s">
        <v>109</v>
      </c>
      <c r="C6" s="136"/>
      <c r="D6" s="111"/>
      <c r="E6" s="22">
        <v>50</v>
      </c>
      <c r="F6" s="7"/>
      <c r="G6" s="7"/>
    </row>
    <row r="7" spans="1:7" ht="15.75">
      <c r="A7" s="123"/>
      <c r="B7" s="123"/>
      <c r="C7" s="124"/>
      <c r="D7" s="52" t="s">
        <v>78</v>
      </c>
      <c r="E7" s="18">
        <v>300</v>
      </c>
      <c r="F7" s="8">
        <f>IF(SUM(F3:F6)&gt;300,300,SUM(F3:F6))</f>
        <v>0</v>
      </c>
      <c r="G7" s="8">
        <f>IF(SUM(G3:G6)&gt;300,300,SUM(G3:G6))</f>
        <v>0</v>
      </c>
    </row>
    <row r="8" spans="1:7" ht="33" customHeight="1">
      <c r="A8" s="49">
        <v>2</v>
      </c>
      <c r="B8" s="115" t="s">
        <v>298</v>
      </c>
      <c r="C8" s="115"/>
      <c r="D8" s="115"/>
      <c r="E8" s="105"/>
      <c r="F8" s="118"/>
      <c r="G8" s="60"/>
    </row>
    <row r="9" spans="1:7" ht="16.5" customHeight="1">
      <c r="A9" s="48" t="s">
        <v>268</v>
      </c>
      <c r="B9" s="111" t="s">
        <v>442</v>
      </c>
      <c r="C9" s="112"/>
      <c r="D9" s="113"/>
      <c r="E9" s="22">
        <v>250</v>
      </c>
      <c r="F9" s="6"/>
      <c r="G9" s="6"/>
    </row>
    <row r="10" spans="1:7" ht="16.5" customHeight="1">
      <c r="A10" s="48" t="s">
        <v>269</v>
      </c>
      <c r="B10" s="111" t="s">
        <v>107</v>
      </c>
      <c r="C10" s="112"/>
      <c r="D10" s="113"/>
      <c r="E10" s="22">
        <v>150</v>
      </c>
      <c r="F10" s="6"/>
      <c r="G10" s="6"/>
    </row>
    <row r="11" spans="1:7" ht="16.5" customHeight="1">
      <c r="A11" s="48" t="s">
        <v>299</v>
      </c>
      <c r="B11" s="111" t="s">
        <v>108</v>
      </c>
      <c r="C11" s="112"/>
      <c r="D11" s="113"/>
      <c r="E11" s="22">
        <v>75</v>
      </c>
      <c r="F11" s="6"/>
      <c r="G11" s="6"/>
    </row>
    <row r="12" spans="1:7" ht="16.5" customHeight="1">
      <c r="A12" s="48" t="s">
        <v>300</v>
      </c>
      <c r="B12" s="111" t="s">
        <v>109</v>
      </c>
      <c r="C12" s="112"/>
      <c r="D12" s="113"/>
      <c r="E12" s="22">
        <v>50</v>
      </c>
      <c r="F12" s="6"/>
      <c r="G12" s="6"/>
    </row>
    <row r="13" spans="1:7" ht="16.5" customHeight="1">
      <c r="A13" s="126"/>
      <c r="B13" s="126"/>
      <c r="C13" s="127"/>
      <c r="D13" s="8" t="s">
        <v>78</v>
      </c>
      <c r="E13" s="18">
        <v>300</v>
      </c>
      <c r="F13" s="8">
        <f>IF(SUM(F9:F12)&gt;300,300,SUM(F9:F12))</f>
        <v>0</v>
      </c>
      <c r="G13" s="8">
        <f>IF(SUM(G9:G12)&gt;300,300,SUM(G9:G12))</f>
        <v>0</v>
      </c>
    </row>
    <row r="14" spans="1:7" ht="33" customHeight="1">
      <c r="A14" s="49">
        <v>3</v>
      </c>
      <c r="B14" s="115" t="s">
        <v>301</v>
      </c>
      <c r="C14" s="115"/>
      <c r="D14" s="115"/>
      <c r="E14" s="105"/>
      <c r="F14" s="118"/>
      <c r="G14" s="60"/>
    </row>
    <row r="15" spans="1:7" ht="29.25" customHeight="1">
      <c r="A15" s="48" t="s">
        <v>274</v>
      </c>
      <c r="B15" s="111" t="s">
        <v>110</v>
      </c>
      <c r="C15" s="112"/>
      <c r="D15" s="113"/>
      <c r="E15" s="22">
        <v>100</v>
      </c>
      <c r="F15" s="13"/>
      <c r="G15" s="13"/>
    </row>
    <row r="16" spans="1:7" ht="16.5" customHeight="1">
      <c r="A16" s="48" t="s">
        <v>275</v>
      </c>
      <c r="B16" s="111" t="s">
        <v>444</v>
      </c>
      <c r="C16" s="112"/>
      <c r="D16" s="113"/>
      <c r="E16" s="22">
        <v>100</v>
      </c>
      <c r="F16" s="13"/>
      <c r="G16" s="13"/>
    </row>
    <row r="17" spans="1:7" ht="16.5" customHeight="1">
      <c r="A17" s="48" t="s">
        <v>276</v>
      </c>
      <c r="B17" s="111" t="s">
        <v>302</v>
      </c>
      <c r="C17" s="112"/>
      <c r="D17" s="113"/>
      <c r="E17" s="22">
        <v>100</v>
      </c>
      <c r="F17" s="13"/>
      <c r="G17" s="13"/>
    </row>
    <row r="18" spans="1:7" ht="12.75">
      <c r="A18" s="48" t="s">
        <v>277</v>
      </c>
      <c r="B18" s="111" t="s">
        <v>443</v>
      </c>
      <c r="C18" s="112"/>
      <c r="D18" s="113"/>
      <c r="E18" s="22">
        <v>100</v>
      </c>
      <c r="F18" s="13"/>
      <c r="G18" s="13"/>
    </row>
    <row r="19" spans="1:7" ht="16.5" customHeight="1">
      <c r="A19" s="126"/>
      <c r="B19" s="126"/>
      <c r="C19" s="127"/>
      <c r="D19" s="8" t="s">
        <v>78</v>
      </c>
      <c r="E19" s="20">
        <v>400</v>
      </c>
      <c r="F19" s="8">
        <f>IF(SUM(F15:F18)&gt;400,400,SUM(F15:F18))</f>
        <v>0</v>
      </c>
      <c r="G19" s="8">
        <f>IF(SUM(G15:G18)&gt;400,400,SUM(G15:G18))</f>
        <v>0</v>
      </c>
    </row>
    <row r="20" spans="1:7" ht="12.75">
      <c r="A20" s="34"/>
      <c r="B20" s="32"/>
      <c r="C20" s="32"/>
      <c r="D20" s="32"/>
      <c r="E20" s="33"/>
      <c r="F20" s="33"/>
      <c r="G20" s="33"/>
    </row>
    <row r="21" spans="1:7" ht="47.25">
      <c r="A21" s="34"/>
      <c r="B21" s="35"/>
      <c r="C21" s="33"/>
      <c r="D21" s="39" t="s">
        <v>111</v>
      </c>
      <c r="E21" s="10" t="s">
        <v>91</v>
      </c>
      <c r="F21" s="10" t="s">
        <v>92</v>
      </c>
      <c r="G21" s="39" t="s">
        <v>394</v>
      </c>
    </row>
    <row r="22" spans="1:7" ht="24.75" customHeight="1">
      <c r="A22" s="34"/>
      <c r="B22" s="35"/>
      <c r="C22" s="33"/>
      <c r="D22" s="36"/>
      <c r="E22" s="19">
        <v>1000</v>
      </c>
      <c r="F22" s="8">
        <f>F19+F13+F7</f>
        <v>0</v>
      </c>
      <c r="G22" s="8">
        <f>G19+G13+G7</f>
        <v>0</v>
      </c>
    </row>
    <row r="23" spans="1:7" ht="12.75">
      <c r="A23" s="34"/>
      <c r="B23" s="33"/>
      <c r="C23" s="33"/>
      <c r="D23" s="33"/>
      <c r="E23" s="33"/>
      <c r="F23" s="33"/>
      <c r="G23" s="33"/>
    </row>
    <row r="24" spans="1:7" ht="63">
      <c r="A24" s="34"/>
      <c r="B24" s="33"/>
      <c r="C24" s="33"/>
      <c r="D24" s="39" t="s">
        <v>112</v>
      </c>
      <c r="E24" s="10" t="s">
        <v>91</v>
      </c>
      <c r="F24" s="10" t="s">
        <v>92</v>
      </c>
      <c r="G24" s="39" t="s">
        <v>394</v>
      </c>
    </row>
    <row r="25" spans="1:7" ht="15.75">
      <c r="A25" s="34"/>
      <c r="B25" s="33"/>
      <c r="C25" s="33"/>
      <c r="D25" s="36"/>
      <c r="E25" s="19">
        <v>3000</v>
      </c>
      <c r="F25" s="8">
        <f>F22+'Geological conservation'!F28+'Geology and Landscape'!F31</f>
        <v>0</v>
      </c>
      <c r="G25" s="8">
        <f>G22+'Geological conservation'!G28+'Geology and Landscape'!G31</f>
        <v>0</v>
      </c>
    </row>
    <row r="26" spans="1:7" ht="12.75">
      <c r="A26" s="34"/>
      <c r="B26" s="33"/>
      <c r="C26" s="33"/>
      <c r="D26" s="33"/>
      <c r="E26" s="33"/>
      <c r="F26" s="33"/>
      <c r="G26" s="33"/>
    </row>
    <row r="27" spans="1:7" ht="12.75">
      <c r="A27" s="34"/>
      <c r="B27" s="33"/>
      <c r="C27" s="33"/>
      <c r="D27" s="33"/>
      <c r="E27" s="33"/>
      <c r="F27" s="33"/>
      <c r="G27" s="33"/>
    </row>
    <row r="28" spans="1:7" ht="12.75">
      <c r="A28" s="34"/>
      <c r="B28" s="33"/>
      <c r="C28" s="33"/>
      <c r="D28" s="33"/>
      <c r="E28" s="33"/>
      <c r="F28" s="33"/>
      <c r="G28" s="33"/>
    </row>
    <row r="29" spans="1:7" ht="12.75">
      <c r="A29" s="34"/>
      <c r="B29" s="33"/>
      <c r="C29" s="33"/>
      <c r="D29" s="33"/>
      <c r="E29" s="33"/>
      <c r="F29" s="33"/>
      <c r="G29" s="33"/>
    </row>
    <row r="30" spans="1:7" ht="12.75">
      <c r="A30" s="34"/>
      <c r="B30" s="33"/>
      <c r="C30" s="33"/>
      <c r="D30" s="33"/>
      <c r="E30" s="33"/>
      <c r="F30" s="33"/>
      <c r="G30" s="33"/>
    </row>
    <row r="31" spans="1:7" ht="12.75">
      <c r="A31" s="34"/>
      <c r="B31" s="33"/>
      <c r="C31" s="33"/>
      <c r="D31" s="33"/>
      <c r="E31" s="33"/>
      <c r="F31" s="33"/>
      <c r="G31" s="33"/>
    </row>
    <row r="32" spans="1:7" ht="12.75">
      <c r="A32" s="34"/>
      <c r="B32" s="33"/>
      <c r="C32" s="33"/>
      <c r="D32" s="33"/>
      <c r="E32" s="33"/>
      <c r="F32" s="33"/>
      <c r="G32" s="33"/>
    </row>
    <row r="33" spans="1:7" ht="12.75">
      <c r="A33" s="34"/>
      <c r="B33" s="33"/>
      <c r="C33" s="33"/>
      <c r="D33" s="33"/>
      <c r="E33" s="33"/>
      <c r="F33" s="33"/>
      <c r="G33" s="33"/>
    </row>
    <row r="34" spans="1:7" ht="12.75">
      <c r="A34" s="34"/>
      <c r="B34" s="33"/>
      <c r="C34" s="33"/>
      <c r="D34" s="33"/>
      <c r="E34" s="33"/>
      <c r="F34" s="33"/>
      <c r="G34" s="33"/>
    </row>
    <row r="35" spans="1:7" ht="12.75">
      <c r="A35" s="34"/>
      <c r="B35" s="33"/>
      <c r="C35" s="33"/>
      <c r="D35" s="33"/>
      <c r="E35" s="33"/>
      <c r="F35" s="33"/>
      <c r="G35" s="33"/>
    </row>
    <row r="36" spans="1:7" ht="12.75">
      <c r="A36" s="34"/>
      <c r="B36" s="33"/>
      <c r="C36" s="33"/>
      <c r="D36" s="33"/>
      <c r="E36" s="33"/>
      <c r="F36" s="33"/>
      <c r="G36" s="33"/>
    </row>
    <row r="37" spans="1:7" ht="12.75">
      <c r="A37" s="34"/>
      <c r="B37" s="33"/>
      <c r="C37" s="33"/>
      <c r="D37" s="33"/>
      <c r="E37" s="33"/>
      <c r="F37" s="33"/>
      <c r="G37" s="33"/>
    </row>
    <row r="38" spans="1:7" ht="12.75">
      <c r="A38" s="34"/>
      <c r="B38" s="33"/>
      <c r="C38" s="33"/>
      <c r="D38" s="33"/>
      <c r="E38" s="33"/>
      <c r="F38" s="33"/>
      <c r="G38" s="33"/>
    </row>
    <row r="39" spans="1:7" ht="12.75">
      <c r="A39" s="34"/>
      <c r="B39" s="33"/>
      <c r="C39" s="33"/>
      <c r="D39" s="33"/>
      <c r="E39" s="33"/>
      <c r="F39" s="33"/>
      <c r="G39" s="33"/>
    </row>
    <row r="40" spans="1:7" ht="12.75">
      <c r="A40" s="34"/>
      <c r="B40" s="33"/>
      <c r="C40" s="33"/>
      <c r="D40" s="33"/>
      <c r="E40" s="33"/>
      <c r="F40" s="33"/>
      <c r="G40" s="33"/>
    </row>
    <row r="41" spans="1:7" ht="12.75">
      <c r="A41" s="34"/>
      <c r="B41" s="33"/>
      <c r="C41" s="33"/>
      <c r="D41" s="33"/>
      <c r="E41" s="33"/>
      <c r="F41" s="33"/>
      <c r="G41" s="33"/>
    </row>
    <row r="42" spans="1:7" ht="12.75">
      <c r="A42" s="34"/>
      <c r="B42" s="33"/>
      <c r="C42" s="33"/>
      <c r="D42" s="33"/>
      <c r="E42" s="33"/>
      <c r="F42" s="33"/>
      <c r="G42" s="33"/>
    </row>
    <row r="43" spans="1:7" ht="12.75">
      <c r="A43" s="34"/>
      <c r="B43" s="33"/>
      <c r="C43" s="33"/>
      <c r="D43" s="33"/>
      <c r="E43" s="33"/>
      <c r="F43" s="33"/>
      <c r="G43" s="33"/>
    </row>
    <row r="44" spans="1:7" ht="12.75">
      <c r="A44" s="34"/>
      <c r="B44" s="33"/>
      <c r="C44" s="33"/>
      <c r="D44" s="33"/>
      <c r="E44" s="33"/>
      <c r="F44" s="33"/>
      <c r="G44" s="33"/>
    </row>
    <row r="45" spans="1:7" ht="12.75">
      <c r="A45" s="34"/>
      <c r="B45" s="33"/>
      <c r="C45" s="33"/>
      <c r="D45" s="33"/>
      <c r="E45" s="33"/>
      <c r="F45" s="33"/>
      <c r="G45" s="33"/>
    </row>
    <row r="46" spans="1:7" ht="12.75">
      <c r="A46" s="34"/>
      <c r="B46" s="33"/>
      <c r="C46" s="33"/>
      <c r="D46" s="33"/>
      <c r="E46" s="33"/>
      <c r="F46" s="33"/>
      <c r="G46" s="33"/>
    </row>
  </sheetData>
  <sheetProtection sheet="1" objects="1" scenarios="1" insertColumns="0" insertRows="0" selectLockedCells="1"/>
  <mergeCells count="22">
    <mergeCell ref="A13:C13"/>
    <mergeCell ref="A7:C7"/>
    <mergeCell ref="B8:D8"/>
    <mergeCell ref="B6:D6"/>
    <mergeCell ref="B9:D9"/>
    <mergeCell ref="B11:D11"/>
    <mergeCell ref="B10:D10"/>
    <mergeCell ref="B12:D12"/>
    <mergeCell ref="B1:D1"/>
    <mergeCell ref="E8:F8"/>
    <mergeCell ref="B4:D4"/>
    <mergeCell ref="B5:D5"/>
    <mergeCell ref="E2:F2"/>
    <mergeCell ref="B3:D3"/>
    <mergeCell ref="B2:D2"/>
    <mergeCell ref="E14:F14"/>
    <mergeCell ref="B15:D15"/>
    <mergeCell ref="B16:D16"/>
    <mergeCell ref="A19:C19"/>
    <mergeCell ref="B17:D17"/>
    <mergeCell ref="B18:D18"/>
    <mergeCell ref="B14:D14"/>
  </mergeCells>
  <conditionalFormatting sqref="F22:G22">
    <cfRule type="cellIs" priority="1" dxfId="1" operator="greaterThan" stopIfTrue="1">
      <formula>1000</formula>
    </cfRule>
    <cfRule type="cellIs" priority="2" dxfId="0" operator="between" stopIfTrue="1">
      <formula>1</formula>
      <formula>1000</formula>
    </cfRule>
  </conditionalFormatting>
  <conditionalFormatting sqref="F25:G25">
    <cfRule type="cellIs" priority="3" dxfId="1" operator="greaterThan" stopIfTrue="1">
      <formula>3000</formula>
    </cfRule>
    <cfRule type="cellIs" priority="4" dxfId="0" operator="between" stopIfTrue="1">
      <formula>1</formula>
      <formula>3000</formula>
    </cfRule>
  </conditionalFormatting>
  <conditionalFormatting sqref="F13:G13 F7:G7">
    <cfRule type="cellIs" priority="5" dxfId="1" operator="greaterThan" stopIfTrue="1">
      <formula>300</formula>
    </cfRule>
    <cfRule type="cellIs" priority="6" dxfId="0" operator="between" stopIfTrue="1">
      <formula>1</formula>
      <formula>300</formula>
    </cfRule>
  </conditionalFormatting>
  <conditionalFormatting sqref="F19:G19">
    <cfRule type="cellIs" priority="7" dxfId="1" operator="greaterThan" stopIfTrue="1">
      <formula>400</formula>
    </cfRule>
    <cfRule type="cellIs" priority="8" dxfId="0" operator="between" stopIfTrue="1">
      <formula>1</formula>
      <formula>400</formula>
    </cfRule>
  </conditionalFormatting>
  <printOptions horizontalCentered="1"/>
  <pageMargins left="0.2362204724409449" right="0.2755905511811024" top="0.984251968503937" bottom="0.984251968503937" header="0.5118110236220472" footer="0.5118110236220472"/>
  <pageSetup fitToHeight="1" fitToWidth="1"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sheetPr>
    <pageSetUpPr fitToPage="1"/>
  </sheetPr>
  <dimension ref="A1:G76"/>
  <sheetViews>
    <sheetView showGridLines="0" zoomScalePageLayoutView="0" workbookViewId="0" topLeftCell="A1">
      <pane ySplit="1" topLeftCell="BM34" activePane="bottomLeft" state="frozen"/>
      <selection pane="topLeft" activeCell="A1" sqref="A1"/>
      <selection pane="bottomLeft" activeCell="H45" sqref="H45"/>
    </sheetView>
  </sheetViews>
  <sheetFormatPr defaultColWidth="9.140625" defaultRowHeight="12.75"/>
  <cols>
    <col min="1" max="1" width="4.57421875" style="34" bestFit="1" customWidth="1"/>
    <col min="2" max="2" width="32.421875" style="33" customWidth="1"/>
    <col min="3" max="3" width="29.421875" style="33" customWidth="1"/>
    <col min="4" max="4" width="23.28125" style="33" customWidth="1"/>
    <col min="5" max="5" width="11.7109375" style="4" bestFit="1" customWidth="1"/>
    <col min="6" max="7" width="17.00390625" style="4" customWidth="1"/>
    <col min="8" max="16384" width="9.140625" style="4" customWidth="1"/>
  </cols>
  <sheetData>
    <row r="1" spans="1:7" ht="31.5" customHeight="1">
      <c r="A1" s="48"/>
      <c r="B1" s="117" t="s">
        <v>303</v>
      </c>
      <c r="C1" s="117"/>
      <c r="D1" s="117"/>
      <c r="E1" s="42" t="s">
        <v>75</v>
      </c>
      <c r="F1" s="42" t="s">
        <v>92</v>
      </c>
      <c r="G1" s="42" t="s">
        <v>394</v>
      </c>
    </row>
    <row r="2" spans="1:7" ht="34.5" customHeight="1">
      <c r="A2" s="49">
        <v>1</v>
      </c>
      <c r="B2" s="115" t="s">
        <v>409</v>
      </c>
      <c r="C2" s="115"/>
      <c r="D2" s="115"/>
      <c r="E2" s="105"/>
      <c r="F2" s="118"/>
      <c r="G2" s="60"/>
    </row>
    <row r="3" spans="1:7" ht="31.5" customHeight="1">
      <c r="A3" s="48" t="s">
        <v>45</v>
      </c>
      <c r="B3" s="111" t="s">
        <v>304</v>
      </c>
      <c r="C3" s="112"/>
      <c r="D3" s="112"/>
      <c r="E3" s="22">
        <v>50</v>
      </c>
      <c r="F3" s="6"/>
      <c r="G3" s="6"/>
    </row>
    <row r="4" spans="1:7" ht="45.75" customHeight="1">
      <c r="A4" s="48" t="s">
        <v>47</v>
      </c>
      <c r="B4" s="141" t="s">
        <v>113</v>
      </c>
      <c r="C4" s="142"/>
      <c r="D4" s="142"/>
      <c r="E4" s="22">
        <v>50</v>
      </c>
      <c r="F4" s="12"/>
      <c r="G4" s="12"/>
    </row>
    <row r="5" spans="1:7" ht="25.5" customHeight="1">
      <c r="A5" s="48" t="s">
        <v>49</v>
      </c>
      <c r="B5" s="111" t="s">
        <v>114</v>
      </c>
      <c r="C5" s="112"/>
      <c r="D5" s="112"/>
      <c r="E5" s="22">
        <v>50</v>
      </c>
      <c r="F5" s="7"/>
      <c r="G5" s="7"/>
    </row>
    <row r="6" spans="1:7" ht="25.5" customHeight="1">
      <c r="A6" s="48" t="s">
        <v>291</v>
      </c>
      <c r="B6" s="111" t="s">
        <v>115</v>
      </c>
      <c r="C6" s="112"/>
      <c r="D6" s="112"/>
      <c r="E6" s="22">
        <v>50</v>
      </c>
      <c r="F6" s="7"/>
      <c r="G6" s="7"/>
    </row>
    <row r="7" spans="1:7" ht="15.75">
      <c r="A7" s="123"/>
      <c r="B7" s="123"/>
      <c r="C7" s="124"/>
      <c r="D7" s="52" t="s">
        <v>78</v>
      </c>
      <c r="E7" s="18">
        <v>200</v>
      </c>
      <c r="F7" s="8">
        <f>IF(SUM(F3:F6)&gt;200,200,SUM(F3:F6))</f>
        <v>0</v>
      </c>
      <c r="G7" s="8">
        <f>IF(SUM(G3:G6)&gt;200,200,SUM(G3:G6))</f>
        <v>0</v>
      </c>
    </row>
    <row r="8" spans="1:7" ht="33" customHeight="1">
      <c r="A8" s="49">
        <v>2</v>
      </c>
      <c r="B8" s="115" t="s">
        <v>305</v>
      </c>
      <c r="C8" s="115"/>
      <c r="D8" s="115"/>
      <c r="E8" s="105"/>
      <c r="F8" s="118"/>
      <c r="G8" s="60"/>
    </row>
    <row r="9" spans="1:7" ht="29.25" customHeight="1">
      <c r="A9" s="48" t="s">
        <v>267</v>
      </c>
      <c r="B9" s="111" t="s">
        <v>306</v>
      </c>
      <c r="C9" s="112"/>
      <c r="D9" s="113"/>
      <c r="E9" s="25">
        <v>40</v>
      </c>
      <c r="F9" s="73"/>
      <c r="G9" s="73"/>
    </row>
    <row r="10" spans="1:7" ht="33" customHeight="1">
      <c r="A10" s="49">
        <v>3</v>
      </c>
      <c r="B10" s="115" t="s">
        <v>307</v>
      </c>
      <c r="C10" s="115"/>
      <c r="D10" s="115"/>
      <c r="E10" s="105"/>
      <c r="F10" s="118"/>
      <c r="G10" s="60"/>
    </row>
    <row r="11" spans="1:7" ht="16.5" customHeight="1">
      <c r="A11" s="48" t="s">
        <v>274</v>
      </c>
      <c r="B11" s="111" t="s">
        <v>308</v>
      </c>
      <c r="C11" s="112"/>
      <c r="D11" s="112"/>
      <c r="E11" s="25">
        <v>10</v>
      </c>
      <c r="F11" s="6"/>
      <c r="G11" s="6"/>
    </row>
    <row r="12" spans="1:7" ht="16.5" customHeight="1">
      <c r="A12" s="48" t="s">
        <v>275</v>
      </c>
      <c r="B12" s="111" t="s">
        <v>116</v>
      </c>
      <c r="C12" s="112"/>
      <c r="D12" s="112"/>
      <c r="E12" s="25">
        <v>10</v>
      </c>
      <c r="F12" s="6"/>
      <c r="G12" s="6"/>
    </row>
    <row r="13" spans="1:7" ht="16.5" customHeight="1">
      <c r="A13" s="48" t="s">
        <v>276</v>
      </c>
      <c r="B13" s="137" t="s">
        <v>117</v>
      </c>
      <c r="C13" s="138"/>
      <c r="D13" s="138"/>
      <c r="E13" s="25">
        <v>10</v>
      </c>
      <c r="F13" s="6"/>
      <c r="G13" s="6"/>
    </row>
    <row r="14" spans="1:7" ht="16.5" customHeight="1">
      <c r="A14" s="48" t="s">
        <v>277</v>
      </c>
      <c r="B14" s="111" t="s">
        <v>118</v>
      </c>
      <c r="C14" s="112"/>
      <c r="D14" s="112"/>
      <c r="E14" s="25">
        <v>10</v>
      </c>
      <c r="F14" s="6"/>
      <c r="G14" s="6"/>
    </row>
    <row r="15" spans="1:7" ht="16.5" customHeight="1">
      <c r="A15" s="48" t="s">
        <v>278</v>
      </c>
      <c r="B15" s="111" t="s">
        <v>119</v>
      </c>
      <c r="C15" s="112"/>
      <c r="D15" s="112"/>
      <c r="E15" s="25">
        <v>10</v>
      </c>
      <c r="F15" s="6"/>
      <c r="G15" s="6"/>
    </row>
    <row r="16" spans="1:7" ht="16.5" customHeight="1">
      <c r="A16" s="48" t="s">
        <v>310</v>
      </c>
      <c r="B16" s="111" t="s">
        <v>120</v>
      </c>
      <c r="C16" s="112"/>
      <c r="D16" s="112"/>
      <c r="E16" s="25">
        <v>10</v>
      </c>
      <c r="F16" s="6"/>
      <c r="G16" s="6"/>
    </row>
    <row r="17" spans="1:7" ht="16.5" customHeight="1">
      <c r="A17" s="48" t="s">
        <v>311</v>
      </c>
      <c r="B17" s="54" t="s">
        <v>121</v>
      </c>
      <c r="C17" s="55"/>
      <c r="D17" s="55"/>
      <c r="E17" s="25">
        <v>10</v>
      </c>
      <c r="F17" s="6"/>
      <c r="G17" s="6"/>
    </row>
    <row r="18" spans="1:7" ht="16.5" customHeight="1">
      <c r="A18" s="48" t="s">
        <v>312</v>
      </c>
      <c r="B18" s="111" t="s">
        <v>122</v>
      </c>
      <c r="C18" s="112"/>
      <c r="D18" s="112"/>
      <c r="E18" s="25">
        <v>10</v>
      </c>
      <c r="F18" s="6"/>
      <c r="G18" s="6"/>
    </row>
    <row r="19" spans="1:7" ht="16.5" customHeight="1">
      <c r="A19" s="48" t="s">
        <v>313</v>
      </c>
      <c r="B19" s="111" t="s">
        <v>123</v>
      </c>
      <c r="C19" s="112"/>
      <c r="D19" s="112"/>
      <c r="E19" s="25">
        <v>10</v>
      </c>
      <c r="F19" s="6"/>
      <c r="G19" s="6"/>
    </row>
    <row r="20" spans="1:7" ht="16.5" customHeight="1">
      <c r="A20" s="48" t="s">
        <v>314</v>
      </c>
      <c r="B20" s="111" t="s">
        <v>124</v>
      </c>
      <c r="C20" s="112"/>
      <c r="D20" s="112"/>
      <c r="E20" s="25">
        <v>10</v>
      </c>
      <c r="F20" s="6"/>
      <c r="G20" s="6"/>
    </row>
    <row r="21" spans="1:7" ht="16.5" customHeight="1">
      <c r="A21" s="48" t="s">
        <v>315</v>
      </c>
      <c r="B21" s="111" t="s">
        <v>125</v>
      </c>
      <c r="C21" s="112"/>
      <c r="D21" s="112"/>
      <c r="E21" s="25">
        <v>20</v>
      </c>
      <c r="F21" s="6"/>
      <c r="G21" s="6"/>
    </row>
    <row r="22" spans="1:7" ht="16.5" customHeight="1">
      <c r="A22" s="48" t="s">
        <v>316</v>
      </c>
      <c r="B22" s="111" t="s">
        <v>126</v>
      </c>
      <c r="C22" s="112"/>
      <c r="D22" s="112"/>
      <c r="E22" s="25">
        <v>20</v>
      </c>
      <c r="F22" s="6"/>
      <c r="G22" s="6"/>
    </row>
    <row r="23" spans="1:7" ht="15.75" customHeight="1">
      <c r="A23" s="48" t="s">
        <v>317</v>
      </c>
      <c r="B23" s="136" t="s">
        <v>309</v>
      </c>
      <c r="C23" s="136"/>
      <c r="D23" s="136"/>
      <c r="E23" s="106"/>
      <c r="F23" s="118"/>
      <c r="G23" s="60"/>
    </row>
    <row r="24" spans="1:7" ht="15.75" customHeight="1">
      <c r="A24" s="57"/>
      <c r="B24" s="57"/>
      <c r="C24" s="57"/>
      <c r="D24" s="56" t="s">
        <v>127</v>
      </c>
      <c r="E24" s="31">
        <v>5</v>
      </c>
      <c r="F24" s="6"/>
      <c r="G24" s="6"/>
    </row>
    <row r="25" spans="1:7" ht="15.75" customHeight="1">
      <c r="A25" s="57"/>
      <c r="B25" s="57"/>
      <c r="C25" s="57"/>
      <c r="D25" s="56" t="s">
        <v>128</v>
      </c>
      <c r="E25" s="31">
        <v>5</v>
      </c>
      <c r="F25" s="6"/>
      <c r="G25" s="6"/>
    </row>
    <row r="26" spans="1:7" ht="15.75" customHeight="1">
      <c r="A26" s="57"/>
      <c r="B26" s="57"/>
      <c r="C26" s="57"/>
      <c r="D26" s="56" t="s">
        <v>129</v>
      </c>
      <c r="E26" s="31">
        <v>5</v>
      </c>
      <c r="F26" s="6"/>
      <c r="G26" s="6"/>
    </row>
    <row r="27" spans="1:7" ht="15.75" customHeight="1">
      <c r="A27" s="57"/>
      <c r="B27" s="57"/>
      <c r="C27" s="57"/>
      <c r="D27" s="58" t="s">
        <v>130</v>
      </c>
      <c r="E27" s="31">
        <v>5</v>
      </c>
      <c r="F27" s="6"/>
      <c r="G27" s="6"/>
    </row>
    <row r="28" spans="1:7" ht="16.5" customHeight="1">
      <c r="A28" s="48" t="s">
        <v>318</v>
      </c>
      <c r="B28" s="136" t="s">
        <v>131</v>
      </c>
      <c r="C28" s="136"/>
      <c r="D28" s="136"/>
      <c r="E28" s="31">
        <v>10</v>
      </c>
      <c r="F28" s="6"/>
      <c r="G28" s="6"/>
    </row>
    <row r="29" spans="1:7" ht="16.5" customHeight="1">
      <c r="A29" s="126"/>
      <c r="B29" s="126"/>
      <c r="C29" s="127"/>
      <c r="D29" s="8" t="s">
        <v>78</v>
      </c>
      <c r="E29" s="18">
        <v>200</v>
      </c>
      <c r="F29" s="8">
        <f>IF(SUM(F11:F22,F24:F28,F9)&gt;200,200,SUM(F11:F22,F24:F28,F9))</f>
        <v>0</v>
      </c>
      <c r="G29" s="8">
        <f>IF(SUM(G11:G22,G24:G28,G9)&gt;200,200,SUM(G11:G22,G24:G28,G9))</f>
        <v>0</v>
      </c>
    </row>
    <row r="30" spans="1:7" ht="33" customHeight="1">
      <c r="A30" s="49">
        <v>4</v>
      </c>
      <c r="B30" s="115" t="s">
        <v>410</v>
      </c>
      <c r="C30" s="115"/>
      <c r="D30" s="115"/>
      <c r="E30" s="105"/>
      <c r="F30" s="118"/>
      <c r="G30" s="60"/>
    </row>
    <row r="31" spans="1:7" ht="29.25" customHeight="1">
      <c r="A31" s="48"/>
      <c r="B31" s="111" t="s">
        <v>319</v>
      </c>
      <c r="C31" s="112"/>
      <c r="D31" s="113"/>
      <c r="E31" s="22">
        <v>50</v>
      </c>
      <c r="F31" s="13"/>
      <c r="G31" s="13"/>
    </row>
    <row r="32" spans="1:7" ht="16.5" customHeight="1">
      <c r="A32" s="126"/>
      <c r="B32" s="126"/>
      <c r="C32" s="127"/>
      <c r="D32" s="8" t="s">
        <v>78</v>
      </c>
      <c r="E32" s="20">
        <v>50</v>
      </c>
      <c r="F32" s="8">
        <f>IF(SUM(F31)&gt;50,50,SUM(F31))</f>
        <v>0</v>
      </c>
      <c r="G32" s="8">
        <f>IF(SUM(G31)&gt;50,50,SUM(G31))</f>
        <v>0</v>
      </c>
    </row>
    <row r="33" spans="1:7" ht="33" customHeight="1">
      <c r="A33" s="49">
        <v>5</v>
      </c>
      <c r="B33" s="115" t="s">
        <v>320</v>
      </c>
      <c r="C33" s="115"/>
      <c r="D33" s="115"/>
      <c r="E33" s="105"/>
      <c r="F33" s="118"/>
      <c r="G33" s="60"/>
    </row>
    <row r="34" spans="1:7" ht="16.5" customHeight="1">
      <c r="A34" s="48" t="s">
        <v>321</v>
      </c>
      <c r="B34" s="111" t="s">
        <v>132</v>
      </c>
      <c r="C34" s="112"/>
      <c r="D34" s="112"/>
      <c r="E34" s="25">
        <v>25</v>
      </c>
      <c r="F34" s="13"/>
      <c r="G34" s="13"/>
    </row>
    <row r="35" spans="1:7" ht="16.5" customHeight="1">
      <c r="A35" s="48" t="s">
        <v>322</v>
      </c>
      <c r="B35" s="111" t="s">
        <v>133</v>
      </c>
      <c r="C35" s="112"/>
      <c r="D35" s="112"/>
      <c r="E35" s="25">
        <v>20</v>
      </c>
      <c r="F35" s="13"/>
      <c r="G35" s="13"/>
    </row>
    <row r="36" spans="1:7" ht="33.75" customHeight="1">
      <c r="A36" s="48" t="s">
        <v>323</v>
      </c>
      <c r="B36" s="111" t="s">
        <v>134</v>
      </c>
      <c r="C36" s="112"/>
      <c r="D36" s="112"/>
      <c r="E36" s="25">
        <v>15</v>
      </c>
      <c r="F36" s="13"/>
      <c r="G36" s="13"/>
    </row>
    <row r="37" spans="1:7" ht="15.75" customHeight="1">
      <c r="A37" s="48" t="s">
        <v>324</v>
      </c>
      <c r="B37" s="112" t="s">
        <v>135</v>
      </c>
      <c r="C37" s="112"/>
      <c r="D37" s="112"/>
      <c r="E37" s="25">
        <v>10</v>
      </c>
      <c r="F37" s="13"/>
      <c r="G37" s="13"/>
    </row>
    <row r="38" spans="1:7" ht="15.75" customHeight="1">
      <c r="A38" s="48" t="s">
        <v>325</v>
      </c>
      <c r="B38" s="112" t="s">
        <v>136</v>
      </c>
      <c r="C38" s="112"/>
      <c r="D38" s="112"/>
      <c r="E38" s="25">
        <v>10</v>
      </c>
      <c r="F38" s="13"/>
      <c r="G38" s="13"/>
    </row>
    <row r="39" spans="1:7" ht="16.5" customHeight="1">
      <c r="A39" s="126"/>
      <c r="B39" s="126"/>
      <c r="C39" s="127"/>
      <c r="D39" s="8" t="s">
        <v>78</v>
      </c>
      <c r="E39" s="20">
        <v>80</v>
      </c>
      <c r="F39" s="8">
        <f>IF(SUM(F34:F38)&gt;80,80,SUM(F34:F38))</f>
        <v>0</v>
      </c>
      <c r="G39" s="8">
        <f>IF(SUM(G34:G38)&gt;80,80,SUM(G34:G38))</f>
        <v>0</v>
      </c>
    </row>
    <row r="40" spans="1:7" ht="33" customHeight="1">
      <c r="A40" s="49">
        <v>6</v>
      </c>
      <c r="B40" s="115" t="s">
        <v>326</v>
      </c>
      <c r="C40" s="115"/>
      <c r="D40" s="115"/>
      <c r="E40" s="105"/>
      <c r="F40" s="118"/>
      <c r="G40" s="60"/>
    </row>
    <row r="41" spans="1:7" ht="15.75" customHeight="1">
      <c r="A41" s="48" t="s">
        <v>327</v>
      </c>
      <c r="B41" s="112" t="s">
        <v>137</v>
      </c>
      <c r="C41" s="112"/>
      <c r="D41" s="112"/>
      <c r="E41" s="25">
        <v>20</v>
      </c>
      <c r="F41" s="13"/>
      <c r="G41" s="13"/>
    </row>
    <row r="42" spans="1:7" ht="24.75" customHeight="1">
      <c r="A42" s="48" t="s">
        <v>328</v>
      </c>
      <c r="B42" s="112" t="s">
        <v>440</v>
      </c>
      <c r="C42" s="112"/>
      <c r="D42" s="112"/>
      <c r="E42" s="25">
        <v>10</v>
      </c>
      <c r="F42" s="13"/>
      <c r="G42" s="13"/>
    </row>
    <row r="43" spans="1:7" ht="15.75" customHeight="1">
      <c r="A43" s="48" t="s">
        <v>329</v>
      </c>
      <c r="B43" s="112" t="s">
        <v>138</v>
      </c>
      <c r="C43" s="112"/>
      <c r="D43" s="112"/>
      <c r="E43" s="25">
        <v>10</v>
      </c>
      <c r="F43" s="13"/>
      <c r="G43" s="13"/>
    </row>
    <row r="44" spans="1:7" ht="16.5" customHeight="1">
      <c r="A44" s="126"/>
      <c r="B44" s="126"/>
      <c r="C44" s="127"/>
      <c r="D44" s="8" t="s">
        <v>78</v>
      </c>
      <c r="E44" s="20">
        <v>20</v>
      </c>
      <c r="F44" s="8">
        <f>IF(SUM(F41:F43)&gt;20,20,SUM(F41:F43))</f>
        <v>0</v>
      </c>
      <c r="G44" s="8">
        <f>IF(SUM(G41:G43)&gt;20,20,SUM(G41:G43))</f>
        <v>0</v>
      </c>
    </row>
    <row r="45" spans="1:7" ht="49.5" customHeight="1">
      <c r="A45" s="49">
        <v>7</v>
      </c>
      <c r="B45" s="115" t="s">
        <v>411</v>
      </c>
      <c r="C45" s="115"/>
      <c r="D45" s="115"/>
      <c r="E45" s="105"/>
      <c r="F45" s="118"/>
      <c r="G45" s="60"/>
    </row>
    <row r="46" spans="1:7" ht="15.75" customHeight="1">
      <c r="A46" s="48" t="s">
        <v>330</v>
      </c>
      <c r="B46" s="112" t="s">
        <v>139</v>
      </c>
      <c r="C46" s="112"/>
      <c r="D46" s="112"/>
      <c r="E46" s="25">
        <v>100</v>
      </c>
      <c r="F46" s="13"/>
      <c r="G46" s="13"/>
    </row>
    <row r="47" spans="1:7" ht="15.75" customHeight="1">
      <c r="A47" s="48" t="s">
        <v>331</v>
      </c>
      <c r="B47" s="112" t="s">
        <v>140</v>
      </c>
      <c r="C47" s="112"/>
      <c r="D47" s="112"/>
      <c r="E47" s="25">
        <v>50</v>
      </c>
      <c r="F47" s="13"/>
      <c r="G47" s="13"/>
    </row>
    <row r="48" spans="1:7" ht="15.75" customHeight="1">
      <c r="A48" s="48" t="s">
        <v>332</v>
      </c>
      <c r="B48" s="112" t="s">
        <v>141</v>
      </c>
      <c r="C48" s="112"/>
      <c r="D48" s="112"/>
      <c r="E48" s="25">
        <v>20</v>
      </c>
      <c r="F48" s="13"/>
      <c r="G48" s="13"/>
    </row>
    <row r="49" spans="1:7" ht="16.5" customHeight="1">
      <c r="A49" s="126"/>
      <c r="B49" s="126"/>
      <c r="C49" s="127"/>
      <c r="D49" s="8" t="s">
        <v>78</v>
      </c>
      <c r="E49" s="20">
        <v>100</v>
      </c>
      <c r="F49" s="8">
        <f>IF(SUM(F46:F48)&gt;100,100,SUM(F46:F48))</f>
        <v>0</v>
      </c>
      <c r="G49" s="8">
        <f>IF(SUM(G46:G48)&gt;100,100,SUM(G46:G48))</f>
        <v>0</v>
      </c>
    </row>
    <row r="50" spans="1:7" ht="49.5" customHeight="1">
      <c r="A50" s="49">
        <v>8</v>
      </c>
      <c r="B50" s="115" t="s">
        <v>400</v>
      </c>
      <c r="C50" s="115"/>
      <c r="D50" s="115"/>
      <c r="E50" s="105"/>
      <c r="F50" s="118"/>
      <c r="G50" s="60"/>
    </row>
    <row r="51" spans="1:7" ht="27.75" customHeight="1">
      <c r="A51" s="48" t="s">
        <v>333</v>
      </c>
      <c r="B51" s="111" t="s">
        <v>402</v>
      </c>
      <c r="C51" s="112"/>
      <c r="D51" s="112"/>
      <c r="E51" s="25">
        <v>40</v>
      </c>
      <c r="F51" s="6"/>
      <c r="G51" s="6"/>
    </row>
    <row r="52" spans="1:7" ht="27.75" customHeight="1">
      <c r="A52" s="48" t="s">
        <v>334</v>
      </c>
      <c r="B52" s="111" t="s">
        <v>434</v>
      </c>
      <c r="C52" s="112"/>
      <c r="D52" s="112"/>
      <c r="E52" s="25">
        <v>20</v>
      </c>
      <c r="F52" s="6"/>
      <c r="G52" s="6"/>
    </row>
    <row r="53" spans="1:7" ht="16.5" customHeight="1">
      <c r="A53" s="48" t="s">
        <v>335</v>
      </c>
      <c r="B53" s="111" t="s">
        <v>142</v>
      </c>
      <c r="C53" s="112"/>
      <c r="D53" s="112"/>
      <c r="E53" s="25">
        <v>10</v>
      </c>
      <c r="F53" s="6"/>
      <c r="G53" s="6"/>
    </row>
    <row r="54" spans="1:7" ht="27.75" customHeight="1">
      <c r="A54" s="48" t="s">
        <v>336</v>
      </c>
      <c r="B54" s="111" t="s">
        <v>143</v>
      </c>
      <c r="C54" s="112"/>
      <c r="D54" s="112"/>
      <c r="E54" s="25">
        <v>20</v>
      </c>
      <c r="F54" s="6"/>
      <c r="G54" s="6"/>
    </row>
    <row r="55" spans="1:7" ht="15.75" customHeight="1">
      <c r="A55" s="48" t="s">
        <v>337</v>
      </c>
      <c r="B55" s="136" t="s">
        <v>144</v>
      </c>
      <c r="C55" s="136"/>
      <c r="D55" s="136"/>
      <c r="E55" s="106"/>
      <c r="F55" s="118"/>
      <c r="G55" s="60"/>
    </row>
    <row r="56" spans="1:7" ht="15.75" customHeight="1">
      <c r="A56" s="57"/>
      <c r="B56" s="57"/>
      <c r="C56" s="143" t="s">
        <v>145</v>
      </c>
      <c r="D56" s="137"/>
      <c r="E56" s="25">
        <v>15</v>
      </c>
      <c r="F56" s="6"/>
      <c r="G56" s="6"/>
    </row>
    <row r="57" spans="1:7" ht="15.75" customHeight="1">
      <c r="A57" s="57"/>
      <c r="B57" s="57"/>
      <c r="C57" s="143" t="s">
        <v>146</v>
      </c>
      <c r="D57" s="137"/>
      <c r="E57" s="25">
        <v>10</v>
      </c>
      <c r="F57" s="6"/>
      <c r="G57" s="6"/>
    </row>
    <row r="58" spans="1:7" ht="15.75" customHeight="1">
      <c r="A58" s="57"/>
      <c r="B58" s="57"/>
      <c r="C58" s="143" t="s">
        <v>147</v>
      </c>
      <c r="D58" s="137"/>
      <c r="E58" s="25">
        <v>5</v>
      </c>
      <c r="F58" s="6"/>
      <c r="G58" s="6"/>
    </row>
    <row r="59" spans="1:7" ht="15.75" customHeight="1">
      <c r="A59" s="48" t="s">
        <v>338</v>
      </c>
      <c r="B59" s="136" t="s">
        <v>148</v>
      </c>
      <c r="C59" s="136"/>
      <c r="D59" s="136"/>
      <c r="E59" s="106"/>
      <c r="F59" s="118"/>
      <c r="G59" s="60"/>
    </row>
    <row r="60" spans="1:7" ht="15.75" customHeight="1">
      <c r="A60" s="57"/>
      <c r="B60" s="57"/>
      <c r="C60" s="143" t="s">
        <v>149</v>
      </c>
      <c r="D60" s="137"/>
      <c r="E60" s="25">
        <v>5</v>
      </c>
      <c r="F60" s="6"/>
      <c r="G60" s="6"/>
    </row>
    <row r="61" spans="1:7" ht="15.75" customHeight="1">
      <c r="A61" s="57"/>
      <c r="B61" s="57"/>
      <c r="C61" s="143" t="s">
        <v>150</v>
      </c>
      <c r="D61" s="137"/>
      <c r="E61" s="25">
        <v>10</v>
      </c>
      <c r="F61" s="6"/>
      <c r="G61" s="6"/>
    </row>
    <row r="62" spans="1:7" ht="15.75" customHeight="1">
      <c r="A62" s="48" t="s">
        <v>339</v>
      </c>
      <c r="B62" s="111" t="s">
        <v>151</v>
      </c>
      <c r="C62" s="112"/>
      <c r="D62" s="112"/>
      <c r="E62" s="14">
        <v>5</v>
      </c>
      <c r="F62" s="6"/>
      <c r="G62" s="6"/>
    </row>
    <row r="63" spans="1:7" ht="15.75" customHeight="1">
      <c r="A63" s="48" t="s">
        <v>0</v>
      </c>
      <c r="B63" s="111" t="s">
        <v>152</v>
      </c>
      <c r="C63" s="112"/>
      <c r="D63" s="112"/>
      <c r="E63" s="14">
        <v>5</v>
      </c>
      <c r="F63" s="6"/>
      <c r="G63" s="6"/>
    </row>
    <row r="64" spans="1:7" ht="15.75" customHeight="1">
      <c r="A64" s="48" t="s">
        <v>1</v>
      </c>
      <c r="B64" s="111" t="s">
        <v>153</v>
      </c>
      <c r="C64" s="112"/>
      <c r="D64" s="112"/>
      <c r="E64" s="25">
        <v>5</v>
      </c>
      <c r="F64" s="6"/>
      <c r="G64" s="6"/>
    </row>
    <row r="65" spans="1:7" ht="16.5" customHeight="1">
      <c r="A65" s="126"/>
      <c r="B65" s="126"/>
      <c r="C65" s="127"/>
      <c r="D65" s="8" t="s">
        <v>78</v>
      </c>
      <c r="E65" s="20">
        <f>SUM(E60:E64,E56:E58,E51:E54)</f>
        <v>150</v>
      </c>
      <c r="F65" s="8">
        <f>IF(SUM(F51:F54,F56:F58,F60:F64)&gt;150,150,SUM(F51:F54,F56:F58,F60:F64))</f>
        <v>0</v>
      </c>
      <c r="G65" s="8">
        <f>IF(SUM(G51:G54,G56:G58,G60:G64)&gt;150,150,SUM(G51:G54,G56:G58,G60:G64))</f>
        <v>0</v>
      </c>
    </row>
    <row r="66" spans="1:7" ht="49.5" customHeight="1">
      <c r="A66" s="49">
        <v>9</v>
      </c>
      <c r="B66" s="115" t="s">
        <v>435</v>
      </c>
      <c r="C66" s="115"/>
      <c r="D66" s="115"/>
      <c r="E66" s="105"/>
      <c r="F66" s="118"/>
      <c r="G66" s="60"/>
    </row>
    <row r="67" spans="1:7" ht="15.75" customHeight="1">
      <c r="A67" s="48" t="s">
        <v>2</v>
      </c>
      <c r="B67" s="112" t="s">
        <v>436</v>
      </c>
      <c r="C67" s="112"/>
      <c r="D67" s="112"/>
      <c r="E67" s="26">
        <v>100</v>
      </c>
      <c r="F67" s="13"/>
      <c r="G67" s="13"/>
    </row>
    <row r="68" spans="1:7" ht="15.75" customHeight="1">
      <c r="A68" s="48" t="s">
        <v>3</v>
      </c>
      <c r="B68" s="112" t="s">
        <v>437</v>
      </c>
      <c r="C68" s="112"/>
      <c r="D68" s="112"/>
      <c r="E68" s="26">
        <v>80</v>
      </c>
      <c r="F68" s="13"/>
      <c r="G68" s="13"/>
    </row>
    <row r="69" spans="1:7" ht="33" customHeight="1">
      <c r="A69" s="48" t="s">
        <v>4</v>
      </c>
      <c r="B69" s="112" t="s">
        <v>438</v>
      </c>
      <c r="C69" s="112"/>
      <c r="D69" s="112"/>
      <c r="E69" s="26">
        <v>40</v>
      </c>
      <c r="F69" s="13"/>
      <c r="G69" s="13"/>
    </row>
    <row r="70" spans="1:7" ht="15.75" customHeight="1">
      <c r="A70" s="48" t="s">
        <v>5</v>
      </c>
      <c r="B70" s="112" t="s">
        <v>154</v>
      </c>
      <c r="C70" s="112"/>
      <c r="D70" s="112"/>
      <c r="E70" s="26">
        <v>40</v>
      </c>
      <c r="F70" s="13"/>
      <c r="G70" s="13"/>
    </row>
    <row r="71" spans="1:7" ht="36.75" customHeight="1">
      <c r="A71" s="48" t="s">
        <v>6</v>
      </c>
      <c r="B71" s="112" t="s">
        <v>439</v>
      </c>
      <c r="C71" s="112"/>
      <c r="D71" s="112"/>
      <c r="E71" s="26">
        <v>40</v>
      </c>
      <c r="F71" s="13"/>
      <c r="G71" s="13"/>
    </row>
    <row r="72" spans="1:7" ht="16.5" customHeight="1">
      <c r="A72" s="126"/>
      <c r="B72" s="126"/>
      <c r="C72" s="127"/>
      <c r="D72" s="8" t="s">
        <v>78</v>
      </c>
      <c r="E72" s="20">
        <v>200</v>
      </c>
      <c r="F72" s="8">
        <f>IF(SUM(F67:F71)&gt;200,200,SUM(F67:F71))</f>
        <v>0</v>
      </c>
      <c r="G72" s="8">
        <f>IF(SUM(G67:G71)&gt;200,200,SUM(G67:G71))</f>
        <v>0</v>
      </c>
    </row>
    <row r="73" spans="2:4" ht="12.75">
      <c r="B73" s="32"/>
      <c r="C73" s="32"/>
      <c r="D73" s="32"/>
    </row>
    <row r="75" spans="4:7" ht="78.75">
      <c r="D75" s="39" t="s">
        <v>155</v>
      </c>
      <c r="E75" s="39" t="s">
        <v>91</v>
      </c>
      <c r="F75" s="39" t="s">
        <v>92</v>
      </c>
      <c r="G75" s="39" t="s">
        <v>394</v>
      </c>
    </row>
    <row r="76" spans="4:7" ht="15.75">
      <c r="D76" s="36"/>
      <c r="E76" s="19">
        <v>1000</v>
      </c>
      <c r="F76" s="8">
        <f>F72+F65+F49+F44+F39+F32+F29+F7</f>
        <v>0</v>
      </c>
      <c r="G76" s="8">
        <f>G72+G65+G49+G44+G39+G32+G29+G7</f>
        <v>0</v>
      </c>
    </row>
  </sheetData>
  <sheetProtection sheet="1" objects="1" scenarios="1" insertColumns="0" insertRows="0" selectLockedCells="1"/>
  <mergeCells count="79">
    <mergeCell ref="B63:D63"/>
    <mergeCell ref="B69:D69"/>
    <mergeCell ref="A72:C72"/>
    <mergeCell ref="B70:D70"/>
    <mergeCell ref="B71:D71"/>
    <mergeCell ref="B64:D64"/>
    <mergeCell ref="B66:D66"/>
    <mergeCell ref="E59:F59"/>
    <mergeCell ref="C60:D60"/>
    <mergeCell ref="C61:D61"/>
    <mergeCell ref="B62:D62"/>
    <mergeCell ref="E66:F66"/>
    <mergeCell ref="B67:D67"/>
    <mergeCell ref="A65:C65"/>
    <mergeCell ref="B68:D68"/>
    <mergeCell ref="E50:F50"/>
    <mergeCell ref="C56:D56"/>
    <mergeCell ref="C57:D57"/>
    <mergeCell ref="B55:D55"/>
    <mergeCell ref="E55:F55"/>
    <mergeCell ref="B51:D51"/>
    <mergeCell ref="B52:D52"/>
    <mergeCell ref="B53:D53"/>
    <mergeCell ref="B54:D54"/>
    <mergeCell ref="E45:F45"/>
    <mergeCell ref="B46:D46"/>
    <mergeCell ref="B47:D47"/>
    <mergeCell ref="B48:D48"/>
    <mergeCell ref="B43:D43"/>
    <mergeCell ref="A44:C44"/>
    <mergeCell ref="C58:D58"/>
    <mergeCell ref="B59:D59"/>
    <mergeCell ref="B45:D45"/>
    <mergeCell ref="A49:C49"/>
    <mergeCell ref="B50:D50"/>
    <mergeCell ref="B40:D40"/>
    <mergeCell ref="E40:F40"/>
    <mergeCell ref="B41:D41"/>
    <mergeCell ref="B42:D42"/>
    <mergeCell ref="E23:F23"/>
    <mergeCell ref="A32:C32"/>
    <mergeCell ref="B33:D33"/>
    <mergeCell ref="E33:F33"/>
    <mergeCell ref="E30:F30"/>
    <mergeCell ref="B31:D31"/>
    <mergeCell ref="B30:D30"/>
    <mergeCell ref="B28:D28"/>
    <mergeCell ref="A29:C29"/>
    <mergeCell ref="E10:F10"/>
    <mergeCell ref="B13:D13"/>
    <mergeCell ref="B21:D21"/>
    <mergeCell ref="B22:D22"/>
    <mergeCell ref="B14:D14"/>
    <mergeCell ref="B19:D19"/>
    <mergeCell ref="A39:C39"/>
    <mergeCell ref="B35:D35"/>
    <mergeCell ref="B36:D36"/>
    <mergeCell ref="B37:D37"/>
    <mergeCell ref="B38:D38"/>
    <mergeCell ref="B34:D34"/>
    <mergeCell ref="B12:D12"/>
    <mergeCell ref="B16:D16"/>
    <mergeCell ref="B15:D15"/>
    <mergeCell ref="B18:D18"/>
    <mergeCell ref="A7:C7"/>
    <mergeCell ref="B8:D8"/>
    <mergeCell ref="B9:D9"/>
    <mergeCell ref="B11:D11"/>
    <mergeCell ref="B10:D10"/>
    <mergeCell ref="B20:D20"/>
    <mergeCell ref="B23:D23"/>
    <mergeCell ref="B1:D1"/>
    <mergeCell ref="E8:F8"/>
    <mergeCell ref="B5:D5"/>
    <mergeCell ref="B6:D6"/>
    <mergeCell ref="E2:F2"/>
    <mergeCell ref="B3:D3"/>
    <mergeCell ref="B4:D4"/>
    <mergeCell ref="B2:D2"/>
  </mergeCells>
  <conditionalFormatting sqref="F72:G72 F7:G7 F29:G29">
    <cfRule type="cellIs" priority="1" dxfId="1" operator="greaterThan" stopIfTrue="1">
      <formula>200</formula>
    </cfRule>
    <cfRule type="cellIs" priority="2" dxfId="0" operator="between" stopIfTrue="1">
      <formula>1</formula>
      <formula>200</formula>
    </cfRule>
  </conditionalFormatting>
  <conditionalFormatting sqref="F32:G32">
    <cfRule type="cellIs" priority="3" dxfId="1" operator="greaterThan" stopIfTrue="1">
      <formula>50</formula>
    </cfRule>
    <cfRule type="cellIs" priority="4" dxfId="0" operator="between" stopIfTrue="1">
      <formula>1</formula>
      <formula>50</formula>
    </cfRule>
  </conditionalFormatting>
  <conditionalFormatting sqref="F39:G39">
    <cfRule type="cellIs" priority="5" dxfId="1" operator="greaterThan" stopIfTrue="1">
      <formula>80</formula>
    </cfRule>
    <cfRule type="cellIs" priority="6" dxfId="0" operator="between" stopIfTrue="1">
      <formula>1</formula>
      <formula>80</formula>
    </cfRule>
  </conditionalFormatting>
  <conditionalFormatting sqref="F44:G44">
    <cfRule type="cellIs" priority="7" dxfId="1" operator="greaterThan" stopIfTrue="1">
      <formula>20</formula>
    </cfRule>
    <cfRule type="cellIs" priority="8" dxfId="0" operator="between" stopIfTrue="1">
      <formula>1</formula>
      <formula>20</formula>
    </cfRule>
  </conditionalFormatting>
  <conditionalFormatting sqref="F49:G49">
    <cfRule type="cellIs" priority="9" dxfId="1" operator="greaterThan" stopIfTrue="1">
      <formula>100</formula>
    </cfRule>
    <cfRule type="cellIs" priority="10" dxfId="0" operator="between" stopIfTrue="1">
      <formula>1</formula>
      <formula>100</formula>
    </cfRule>
  </conditionalFormatting>
  <conditionalFormatting sqref="F65:G65">
    <cfRule type="cellIs" priority="11" dxfId="1" operator="greaterThan" stopIfTrue="1">
      <formula>150</formula>
    </cfRule>
    <cfRule type="cellIs" priority="12" dxfId="0" operator="between" stopIfTrue="1">
      <formula>1</formula>
      <formula>150</formula>
    </cfRule>
  </conditionalFormatting>
  <conditionalFormatting sqref="F76:G76">
    <cfRule type="cellIs" priority="13" dxfId="1" operator="greaterThan" stopIfTrue="1">
      <formula>1000</formula>
    </cfRule>
    <cfRule type="cellIs" priority="14" dxfId="0" operator="between" stopIfTrue="1">
      <formula>1</formula>
      <formula>1000</formula>
    </cfRule>
  </conditionalFormatting>
  <printOptions horizontalCentered="1"/>
  <pageMargins left="0.2362204724409449" right="0.2755905511811024" top="0.1968503937007874" bottom="0.1968503937007874" header="0.31496062992125984" footer="0.31496062992125984"/>
  <pageSetup fitToHeight="2" fitToWidth="1"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sheetPr>
    <pageSetUpPr fitToPage="1"/>
  </sheetPr>
  <dimension ref="A1:G67"/>
  <sheetViews>
    <sheetView showGridLines="0" zoomScalePageLayoutView="0" workbookViewId="0" topLeftCell="A1">
      <pane ySplit="1" topLeftCell="BM27" activePane="bottomLeft" state="frozen"/>
      <selection pane="topLeft" activeCell="A1" sqref="A1"/>
      <selection pane="bottomLeft" activeCell="F42" sqref="F42"/>
    </sheetView>
  </sheetViews>
  <sheetFormatPr defaultColWidth="9.140625" defaultRowHeight="12.75"/>
  <cols>
    <col min="1" max="1" width="4.57421875" style="34" bestFit="1" customWidth="1"/>
    <col min="2" max="2" width="32.421875" style="33" customWidth="1"/>
    <col min="3" max="3" width="29.421875" style="33" customWidth="1"/>
    <col min="4" max="4" width="23.28125" style="33" customWidth="1"/>
    <col min="5" max="5" width="11.7109375" style="4" bestFit="1" customWidth="1"/>
    <col min="6" max="7" width="17.00390625" style="4" customWidth="1"/>
    <col min="8" max="16384" width="9.140625" style="4" customWidth="1"/>
  </cols>
  <sheetData>
    <row r="1" spans="1:7" ht="31.5" customHeight="1">
      <c r="A1" s="48"/>
      <c r="B1" s="117" t="s">
        <v>156</v>
      </c>
      <c r="C1" s="117"/>
      <c r="D1" s="117"/>
      <c r="E1" s="42" t="s">
        <v>75</v>
      </c>
      <c r="F1" s="42" t="s">
        <v>92</v>
      </c>
      <c r="G1" s="42" t="s">
        <v>394</v>
      </c>
    </row>
    <row r="2" spans="1:7" ht="34.5" customHeight="1">
      <c r="A2" s="49">
        <v>1</v>
      </c>
      <c r="B2" s="115" t="s">
        <v>7</v>
      </c>
      <c r="C2" s="115"/>
      <c r="D2" s="115"/>
      <c r="E2" s="105"/>
      <c r="F2" s="118"/>
      <c r="G2" s="60"/>
    </row>
    <row r="3" spans="1:7" ht="15.75" customHeight="1">
      <c r="A3" s="48" t="s">
        <v>45</v>
      </c>
      <c r="B3" s="111" t="s">
        <v>416</v>
      </c>
      <c r="C3" s="112"/>
      <c r="D3" s="112"/>
      <c r="E3" s="25">
        <v>50</v>
      </c>
      <c r="F3" s="13"/>
      <c r="G3" s="13"/>
    </row>
    <row r="4" spans="1:7" ht="15.75" customHeight="1">
      <c r="A4" s="48" t="s">
        <v>47</v>
      </c>
      <c r="B4" s="144" t="s">
        <v>415</v>
      </c>
      <c r="C4" s="142"/>
      <c r="D4" s="142"/>
      <c r="E4" s="25">
        <v>40</v>
      </c>
      <c r="F4" s="27"/>
      <c r="G4" s="27"/>
    </row>
    <row r="5" spans="1:7" ht="15.75" customHeight="1">
      <c r="A5" s="48" t="s">
        <v>49</v>
      </c>
      <c r="B5" s="111" t="s">
        <v>417</v>
      </c>
      <c r="C5" s="112"/>
      <c r="D5" s="112"/>
      <c r="E5" s="25">
        <v>50</v>
      </c>
      <c r="F5" s="11"/>
      <c r="G5" s="11"/>
    </row>
    <row r="6" spans="1:7" ht="25.5" customHeight="1">
      <c r="A6" s="48" t="s">
        <v>291</v>
      </c>
      <c r="B6" s="111" t="s">
        <v>418</v>
      </c>
      <c r="C6" s="112"/>
      <c r="D6" s="112"/>
      <c r="E6" s="25">
        <v>40</v>
      </c>
      <c r="F6" s="11"/>
      <c r="G6" s="11"/>
    </row>
    <row r="7" spans="1:7" ht="15.75">
      <c r="A7" s="123"/>
      <c r="B7" s="123"/>
      <c r="C7" s="124"/>
      <c r="D7" s="52" t="s">
        <v>78</v>
      </c>
      <c r="E7" s="20">
        <v>180</v>
      </c>
      <c r="F7" s="8">
        <f>IF(SUM(F3:F6)&gt;180,180,SUM(F3:F6))</f>
        <v>0</v>
      </c>
      <c r="G7" s="8">
        <f>IF(SUM(G3:G6)&gt;180,180,SUM(G3:G6))</f>
        <v>0</v>
      </c>
    </row>
    <row r="8" spans="1:7" ht="33" customHeight="1">
      <c r="A8" s="49">
        <v>2</v>
      </c>
      <c r="B8" s="115" t="s">
        <v>419</v>
      </c>
      <c r="C8" s="115"/>
      <c r="D8" s="115"/>
      <c r="E8" s="105"/>
      <c r="F8" s="118"/>
      <c r="G8" s="60"/>
    </row>
    <row r="9" spans="1:7" ht="31.5" customHeight="1">
      <c r="A9" s="48" t="s">
        <v>267</v>
      </c>
      <c r="B9" s="111" t="s">
        <v>157</v>
      </c>
      <c r="C9" s="112"/>
      <c r="D9" s="112"/>
      <c r="E9" s="25">
        <v>50</v>
      </c>
      <c r="F9" s="13"/>
      <c r="G9" s="13"/>
    </row>
    <row r="10" spans="1:7" ht="33.75" customHeight="1">
      <c r="A10" s="48" t="s">
        <v>268</v>
      </c>
      <c r="B10" s="111" t="s">
        <v>8</v>
      </c>
      <c r="C10" s="112"/>
      <c r="D10" s="112"/>
      <c r="E10" s="25">
        <v>30</v>
      </c>
      <c r="F10" s="13"/>
      <c r="G10" s="13"/>
    </row>
    <row r="11" spans="1:7" ht="30.75" customHeight="1">
      <c r="A11" s="48" t="s">
        <v>269</v>
      </c>
      <c r="B11" s="141" t="s">
        <v>158</v>
      </c>
      <c r="C11" s="142"/>
      <c r="D11" s="142"/>
      <c r="E11" s="25">
        <v>20</v>
      </c>
      <c r="F11" s="13"/>
      <c r="G11" s="13"/>
    </row>
    <row r="12" spans="1:7" ht="16.5" customHeight="1">
      <c r="A12" s="48" t="s">
        <v>299</v>
      </c>
      <c r="B12" s="111" t="s">
        <v>420</v>
      </c>
      <c r="C12" s="112"/>
      <c r="D12" s="112"/>
      <c r="E12" s="25">
        <v>20</v>
      </c>
      <c r="F12" s="13"/>
      <c r="G12" s="13"/>
    </row>
    <row r="13" spans="1:7" ht="16.5" customHeight="1">
      <c r="A13" s="48" t="s">
        <v>300</v>
      </c>
      <c r="B13" s="111" t="s">
        <v>159</v>
      </c>
      <c r="C13" s="112"/>
      <c r="D13" s="112"/>
      <c r="E13" s="25">
        <v>20</v>
      </c>
      <c r="F13" s="13"/>
      <c r="G13" s="13"/>
    </row>
    <row r="14" spans="1:7" ht="16.5" customHeight="1">
      <c r="A14" s="48" t="s">
        <v>10</v>
      </c>
      <c r="B14" s="111" t="s">
        <v>160</v>
      </c>
      <c r="C14" s="112"/>
      <c r="D14" s="112"/>
      <c r="E14" s="25">
        <v>20</v>
      </c>
      <c r="F14" s="13"/>
      <c r="G14" s="13"/>
    </row>
    <row r="15" spans="1:7" ht="16.5" customHeight="1">
      <c r="A15" s="48" t="s">
        <v>11</v>
      </c>
      <c r="B15" s="111" t="s">
        <v>161</v>
      </c>
      <c r="C15" s="112"/>
      <c r="D15" s="112"/>
      <c r="E15" s="25">
        <v>20</v>
      </c>
      <c r="F15" s="13"/>
      <c r="G15" s="13"/>
    </row>
    <row r="16" spans="1:7" ht="16.5" customHeight="1">
      <c r="A16" s="48" t="s">
        <v>12</v>
      </c>
      <c r="B16" s="111" t="s">
        <v>421</v>
      </c>
      <c r="C16" s="112"/>
      <c r="D16" s="112"/>
      <c r="E16" s="25">
        <v>20</v>
      </c>
      <c r="F16" s="13"/>
      <c r="G16" s="13"/>
    </row>
    <row r="17" spans="1:7" ht="16.5" customHeight="1">
      <c r="A17" s="126"/>
      <c r="B17" s="126"/>
      <c r="C17" s="127"/>
      <c r="D17" s="8" t="s">
        <v>78</v>
      </c>
      <c r="E17" s="20">
        <v>200</v>
      </c>
      <c r="F17" s="8">
        <f>IF(SUM(F9:F16)&gt;200,200,SUM(F9:F16))</f>
        <v>0</v>
      </c>
      <c r="G17" s="8">
        <f>IF(SUM(G9:G16)&gt;200,200,SUM(G9:G16))</f>
        <v>0</v>
      </c>
    </row>
    <row r="18" spans="1:7" ht="33" customHeight="1">
      <c r="A18" s="49">
        <v>3</v>
      </c>
      <c r="B18" s="115" t="s">
        <v>9</v>
      </c>
      <c r="C18" s="115"/>
      <c r="D18" s="115"/>
      <c r="E18" s="105"/>
      <c r="F18" s="118"/>
      <c r="G18" s="60"/>
    </row>
    <row r="19" spans="1:7" ht="16.5" customHeight="1">
      <c r="A19" s="48" t="s">
        <v>274</v>
      </c>
      <c r="B19" s="111" t="s">
        <v>162</v>
      </c>
      <c r="C19" s="112"/>
      <c r="D19" s="112"/>
      <c r="E19" s="25">
        <v>20</v>
      </c>
      <c r="F19" s="13"/>
      <c r="G19" s="13"/>
    </row>
    <row r="20" spans="1:7" ht="16.5" customHeight="1">
      <c r="A20" s="48" t="s">
        <v>275</v>
      </c>
      <c r="B20" s="111" t="s">
        <v>163</v>
      </c>
      <c r="C20" s="112"/>
      <c r="D20" s="112"/>
      <c r="E20" s="25">
        <v>20</v>
      </c>
      <c r="F20" s="13"/>
      <c r="G20" s="13"/>
    </row>
    <row r="21" spans="1:7" ht="16.5" customHeight="1">
      <c r="A21" s="48" t="s">
        <v>276</v>
      </c>
      <c r="B21" s="111" t="s">
        <v>164</v>
      </c>
      <c r="C21" s="112"/>
      <c r="D21" s="112"/>
      <c r="E21" s="25">
        <v>20</v>
      </c>
      <c r="F21" s="13"/>
      <c r="G21" s="13"/>
    </row>
    <row r="22" spans="1:7" ht="16.5" customHeight="1">
      <c r="A22" s="48" t="s">
        <v>277</v>
      </c>
      <c r="B22" s="111" t="s">
        <v>165</v>
      </c>
      <c r="C22" s="112"/>
      <c r="D22" s="112"/>
      <c r="E22" s="25">
        <v>20</v>
      </c>
      <c r="F22" s="13"/>
      <c r="G22" s="13"/>
    </row>
    <row r="23" spans="1:7" ht="16.5" customHeight="1">
      <c r="A23" s="48" t="s">
        <v>278</v>
      </c>
      <c r="B23" s="111" t="s">
        <v>166</v>
      </c>
      <c r="C23" s="112"/>
      <c r="D23" s="112"/>
      <c r="E23" s="25">
        <v>20</v>
      </c>
      <c r="F23" s="13"/>
      <c r="G23" s="13"/>
    </row>
    <row r="24" spans="1:7" ht="16.5" customHeight="1">
      <c r="A24" s="48" t="s">
        <v>310</v>
      </c>
      <c r="B24" s="111" t="s">
        <v>167</v>
      </c>
      <c r="C24" s="112"/>
      <c r="D24" s="112"/>
      <c r="E24" s="25">
        <v>20</v>
      </c>
      <c r="F24" s="13"/>
      <c r="G24" s="13"/>
    </row>
    <row r="25" spans="1:7" ht="16.5" customHeight="1">
      <c r="A25" s="126"/>
      <c r="B25" s="126"/>
      <c r="C25" s="127"/>
      <c r="D25" s="59" t="s">
        <v>78</v>
      </c>
      <c r="E25" s="20">
        <v>120</v>
      </c>
      <c r="F25" s="8">
        <f>IF(SUM(F19:F24)&gt;120,120,SUM(F19:F24))</f>
        <v>0</v>
      </c>
      <c r="G25" s="8">
        <f>IF(SUM(G19:G24)&gt;120,120,SUM(G19:G24))</f>
        <v>0</v>
      </c>
    </row>
    <row r="26" spans="1:7" ht="33" customHeight="1">
      <c r="A26" s="49">
        <v>4</v>
      </c>
      <c r="B26" s="115" t="s">
        <v>422</v>
      </c>
      <c r="C26" s="115"/>
      <c r="D26" s="115"/>
      <c r="E26" s="105"/>
      <c r="F26" s="118"/>
      <c r="G26" s="60"/>
    </row>
    <row r="27" spans="1:7" ht="16.5" customHeight="1">
      <c r="A27" s="48" t="s">
        <v>279</v>
      </c>
      <c r="B27" s="111" t="s">
        <v>168</v>
      </c>
      <c r="C27" s="112"/>
      <c r="D27" s="112"/>
      <c r="E27" s="25">
        <v>20</v>
      </c>
      <c r="F27" s="13"/>
      <c r="G27" s="13"/>
    </row>
    <row r="28" spans="1:7" ht="16.5" customHeight="1">
      <c r="A28" s="48" t="s">
        <v>280</v>
      </c>
      <c r="B28" s="111" t="s">
        <v>169</v>
      </c>
      <c r="C28" s="112"/>
      <c r="D28" s="112"/>
      <c r="E28" s="25">
        <v>15</v>
      </c>
      <c r="F28" s="13"/>
      <c r="G28" s="13"/>
    </row>
    <row r="29" spans="1:7" ht="16.5" customHeight="1">
      <c r="A29" s="48" t="s">
        <v>281</v>
      </c>
      <c r="B29" s="111" t="s">
        <v>170</v>
      </c>
      <c r="C29" s="112"/>
      <c r="D29" s="112"/>
      <c r="E29" s="25">
        <v>20</v>
      </c>
      <c r="F29" s="13"/>
      <c r="G29" s="13"/>
    </row>
    <row r="30" spans="1:7" ht="16.5" customHeight="1">
      <c r="A30" s="48" t="s">
        <v>282</v>
      </c>
      <c r="B30" s="111" t="s">
        <v>171</v>
      </c>
      <c r="C30" s="112"/>
      <c r="D30" s="112"/>
      <c r="E30" s="25">
        <v>15</v>
      </c>
      <c r="F30" s="13"/>
      <c r="G30" s="13"/>
    </row>
    <row r="31" spans="1:7" ht="15.75" customHeight="1">
      <c r="A31" s="48" t="s">
        <v>13</v>
      </c>
      <c r="B31" s="112" t="s">
        <v>172</v>
      </c>
      <c r="C31" s="112"/>
      <c r="D31" s="112"/>
      <c r="E31" s="25">
        <v>15</v>
      </c>
      <c r="F31" s="13"/>
      <c r="G31" s="13"/>
    </row>
    <row r="32" spans="1:7" ht="15.75" customHeight="1">
      <c r="A32" s="48" t="s">
        <v>14</v>
      </c>
      <c r="B32" s="112" t="s">
        <v>173</v>
      </c>
      <c r="C32" s="112"/>
      <c r="D32" s="112"/>
      <c r="E32" s="25">
        <v>15</v>
      </c>
      <c r="F32" s="13"/>
      <c r="G32" s="13"/>
    </row>
    <row r="33" spans="1:7" ht="16.5" customHeight="1">
      <c r="A33" s="126"/>
      <c r="B33" s="126"/>
      <c r="C33" s="127"/>
      <c r="D33" s="8" t="s">
        <v>78</v>
      </c>
      <c r="E33" s="20">
        <v>100</v>
      </c>
      <c r="F33" s="8">
        <f>IF(SUM(F27:F32)&gt;100,100,SUM(F27:F32))</f>
        <v>0</v>
      </c>
      <c r="G33" s="8">
        <f>IF(SUM(G27:G32)&gt;100,100,SUM(G27:G32))</f>
        <v>0</v>
      </c>
    </row>
    <row r="34" spans="1:7" ht="49.5" customHeight="1">
      <c r="A34" s="49">
        <v>5</v>
      </c>
      <c r="B34" s="115" t="s">
        <v>401</v>
      </c>
      <c r="C34" s="115"/>
      <c r="D34" s="115"/>
      <c r="E34" s="105"/>
      <c r="F34" s="118"/>
      <c r="G34" s="60"/>
    </row>
    <row r="35" spans="1:7" ht="15.75" customHeight="1">
      <c r="A35" s="48" t="s">
        <v>321</v>
      </c>
      <c r="B35" s="112" t="s">
        <v>423</v>
      </c>
      <c r="C35" s="112"/>
      <c r="D35" s="112"/>
      <c r="E35" s="25">
        <v>30</v>
      </c>
      <c r="F35" s="13"/>
      <c r="G35" s="13"/>
    </row>
    <row r="36" spans="1:7" ht="15.75" customHeight="1">
      <c r="A36" s="48" t="s">
        <v>322</v>
      </c>
      <c r="B36" s="112" t="s">
        <v>33</v>
      </c>
      <c r="C36" s="112"/>
      <c r="D36" s="112"/>
      <c r="E36" s="25">
        <v>15</v>
      </c>
      <c r="F36" s="13"/>
      <c r="G36" s="13"/>
    </row>
    <row r="37" spans="1:7" ht="16.5" customHeight="1">
      <c r="A37" s="48" t="s">
        <v>323</v>
      </c>
      <c r="B37" s="111" t="s">
        <v>32</v>
      </c>
      <c r="C37" s="112"/>
      <c r="D37" s="112"/>
      <c r="E37" s="25">
        <v>10</v>
      </c>
      <c r="F37" s="13"/>
      <c r="G37" s="13"/>
    </row>
    <row r="38" spans="1:7" ht="16.5" customHeight="1">
      <c r="A38" s="48" t="s">
        <v>324</v>
      </c>
      <c r="B38" s="111" t="s">
        <v>31</v>
      </c>
      <c r="C38" s="112"/>
      <c r="D38" s="112"/>
      <c r="E38" s="25">
        <v>10</v>
      </c>
      <c r="F38" s="13"/>
      <c r="G38" s="13"/>
    </row>
    <row r="39" spans="1:7" ht="16.5" customHeight="1">
      <c r="A39" s="48" t="s">
        <v>325</v>
      </c>
      <c r="B39" s="111" t="s">
        <v>30</v>
      </c>
      <c r="C39" s="112"/>
      <c r="D39" s="112"/>
      <c r="E39" s="25">
        <v>10</v>
      </c>
      <c r="F39" s="13"/>
      <c r="G39" s="13"/>
    </row>
    <row r="40" spans="1:7" ht="15.75" customHeight="1">
      <c r="A40" s="48" t="s">
        <v>15</v>
      </c>
      <c r="B40" s="111" t="s">
        <v>29</v>
      </c>
      <c r="C40" s="112"/>
      <c r="D40" s="112"/>
      <c r="E40" s="25">
        <v>20</v>
      </c>
      <c r="F40" s="13"/>
      <c r="G40" s="13"/>
    </row>
    <row r="41" spans="1:7" ht="15.75" customHeight="1">
      <c r="A41" s="48" t="s">
        <v>16</v>
      </c>
      <c r="B41" s="112" t="s">
        <v>28</v>
      </c>
      <c r="C41" s="112"/>
      <c r="D41" s="112"/>
      <c r="E41" s="25">
        <v>20</v>
      </c>
      <c r="F41" s="13"/>
      <c r="G41" s="13"/>
    </row>
    <row r="42" spans="1:7" ht="15.75" customHeight="1">
      <c r="A42" s="48" t="s">
        <v>17</v>
      </c>
      <c r="B42" s="112" t="s">
        <v>424</v>
      </c>
      <c r="C42" s="112"/>
      <c r="D42" s="112"/>
      <c r="E42" s="25">
        <v>20</v>
      </c>
      <c r="F42" s="13"/>
      <c r="G42" s="13"/>
    </row>
    <row r="43" spans="1:7" ht="16.5" customHeight="1">
      <c r="A43" s="126"/>
      <c r="B43" s="126"/>
      <c r="C43" s="127"/>
      <c r="D43" s="8" t="s">
        <v>78</v>
      </c>
      <c r="E43" s="20">
        <v>100</v>
      </c>
      <c r="F43" s="8">
        <f>IF(SUM(F35:F42)&gt;100,100,SUM(F35:F42))</f>
        <v>0</v>
      </c>
      <c r="G43" s="8">
        <f>IF(SUM(G35:G42)&gt;100,100,SUM(G35:G42))</f>
        <v>0</v>
      </c>
    </row>
    <row r="44" spans="1:7" ht="49.5" customHeight="1">
      <c r="A44" s="49">
        <v>6</v>
      </c>
      <c r="B44" s="115" t="s">
        <v>18</v>
      </c>
      <c r="C44" s="115"/>
      <c r="D44" s="115"/>
      <c r="E44" s="105"/>
      <c r="F44" s="118"/>
      <c r="G44" s="60"/>
    </row>
    <row r="45" spans="1:7" ht="27.75" customHeight="1">
      <c r="A45" s="48" t="s">
        <v>327</v>
      </c>
      <c r="B45" s="111" t="s">
        <v>27</v>
      </c>
      <c r="C45" s="112"/>
      <c r="D45" s="112"/>
      <c r="E45" s="25">
        <v>20</v>
      </c>
      <c r="F45" s="13"/>
      <c r="G45" s="6"/>
    </row>
    <row r="46" spans="1:7" ht="27.75" customHeight="1">
      <c r="A46" s="48" t="s">
        <v>328</v>
      </c>
      <c r="B46" s="111" t="s">
        <v>26</v>
      </c>
      <c r="C46" s="112"/>
      <c r="D46" s="112"/>
      <c r="E46" s="25">
        <v>15</v>
      </c>
      <c r="F46" s="13"/>
      <c r="G46" s="6"/>
    </row>
    <row r="47" spans="1:7" ht="16.5" customHeight="1">
      <c r="A47" s="48" t="s">
        <v>329</v>
      </c>
      <c r="B47" s="111" t="s">
        <v>25</v>
      </c>
      <c r="C47" s="112"/>
      <c r="D47" s="112"/>
      <c r="E47" s="25">
        <v>20</v>
      </c>
      <c r="F47" s="13"/>
      <c r="G47" s="6"/>
    </row>
    <row r="48" spans="1:7" ht="27.75" customHeight="1">
      <c r="A48" s="48" t="s">
        <v>19</v>
      </c>
      <c r="B48" s="111" t="s">
        <v>24</v>
      </c>
      <c r="C48" s="112"/>
      <c r="D48" s="112"/>
      <c r="E48" s="25">
        <v>15</v>
      </c>
      <c r="F48" s="13"/>
      <c r="G48" s="6"/>
    </row>
    <row r="49" spans="1:7" ht="34.5" customHeight="1">
      <c r="A49" s="48" t="s">
        <v>20</v>
      </c>
      <c r="B49" s="112" t="s">
        <v>23</v>
      </c>
      <c r="C49" s="112"/>
      <c r="D49" s="112"/>
      <c r="E49" s="25">
        <v>20</v>
      </c>
      <c r="F49" s="13"/>
      <c r="G49" s="13"/>
    </row>
    <row r="50" spans="1:7" ht="15.75" customHeight="1">
      <c r="A50" s="48" t="s">
        <v>21</v>
      </c>
      <c r="B50" s="112" t="s">
        <v>22</v>
      </c>
      <c r="C50" s="112"/>
      <c r="D50" s="112"/>
      <c r="E50" s="25">
        <v>20</v>
      </c>
      <c r="F50" s="13"/>
      <c r="G50" s="13"/>
    </row>
    <row r="51" spans="1:7" ht="16.5" customHeight="1">
      <c r="A51" s="126"/>
      <c r="B51" s="126"/>
      <c r="C51" s="127"/>
      <c r="D51" s="8" t="s">
        <v>78</v>
      </c>
      <c r="E51" s="20">
        <v>100</v>
      </c>
      <c r="F51" s="8">
        <f>IF(SUM(F45:F50)&gt;100,100,SUM(F45:F50))</f>
        <v>0</v>
      </c>
      <c r="G51" s="8">
        <f>IF(SUM(G45:G50)&gt;100,100,SUM(G45:G50))</f>
        <v>0</v>
      </c>
    </row>
    <row r="52" spans="1:7" ht="49.5" customHeight="1">
      <c r="A52" s="49">
        <v>7</v>
      </c>
      <c r="B52" s="115" t="s">
        <v>34</v>
      </c>
      <c r="C52" s="115"/>
      <c r="D52" s="115"/>
      <c r="E52" s="105"/>
      <c r="F52" s="118"/>
      <c r="G52" s="60"/>
    </row>
    <row r="53" spans="1:7" ht="15.75" customHeight="1">
      <c r="A53" s="48" t="s">
        <v>330</v>
      </c>
      <c r="B53" s="111" t="s">
        <v>174</v>
      </c>
      <c r="C53" s="112"/>
      <c r="D53" s="112"/>
      <c r="E53" s="25">
        <v>20</v>
      </c>
      <c r="F53" s="13"/>
      <c r="G53" s="13"/>
    </row>
    <row r="54" spans="1:7" ht="15.75" customHeight="1">
      <c r="A54" s="48" t="s">
        <v>331</v>
      </c>
      <c r="B54" s="111" t="s">
        <v>175</v>
      </c>
      <c r="C54" s="112"/>
      <c r="D54" s="112"/>
      <c r="E54" s="25">
        <v>20</v>
      </c>
      <c r="F54" s="13"/>
      <c r="G54" s="13"/>
    </row>
    <row r="55" spans="1:7" ht="15.75" customHeight="1">
      <c r="A55" s="48" t="s">
        <v>332</v>
      </c>
      <c r="B55" s="111" t="s">
        <v>176</v>
      </c>
      <c r="C55" s="112"/>
      <c r="D55" s="112"/>
      <c r="E55" s="25">
        <v>20</v>
      </c>
      <c r="F55" s="13"/>
      <c r="G55" s="13"/>
    </row>
    <row r="56" spans="1:7" ht="15.75" customHeight="1">
      <c r="A56" s="48" t="s">
        <v>35</v>
      </c>
      <c r="B56" s="111" t="s">
        <v>177</v>
      </c>
      <c r="C56" s="112"/>
      <c r="D56" s="112"/>
      <c r="E56" s="25">
        <v>20</v>
      </c>
      <c r="F56" s="13"/>
      <c r="G56" s="13"/>
    </row>
    <row r="57" spans="1:7" ht="16.5" customHeight="1">
      <c r="A57" s="126"/>
      <c r="B57" s="126"/>
      <c r="C57" s="127"/>
      <c r="D57" s="8" t="s">
        <v>78</v>
      </c>
      <c r="E57" s="20">
        <v>80</v>
      </c>
      <c r="F57" s="8">
        <f>IF(SUM(F53:F56)&gt;80,80,SUM(F53:F56))</f>
        <v>0</v>
      </c>
      <c r="G57" s="8">
        <f>IF(SUM(G53:G56)&gt;80,80,SUM(G53:G56))</f>
        <v>0</v>
      </c>
    </row>
    <row r="58" spans="1:7" ht="49.5" customHeight="1">
      <c r="A58" s="49">
        <v>8</v>
      </c>
      <c r="B58" s="115" t="s">
        <v>36</v>
      </c>
      <c r="C58" s="115"/>
      <c r="D58" s="115"/>
      <c r="E58" s="105"/>
      <c r="F58" s="118"/>
      <c r="G58" s="60"/>
    </row>
    <row r="59" spans="1:7" ht="15.75" customHeight="1">
      <c r="A59" s="48" t="s">
        <v>333</v>
      </c>
      <c r="B59" s="111" t="s">
        <v>178</v>
      </c>
      <c r="C59" s="112"/>
      <c r="D59" s="112"/>
      <c r="E59" s="25">
        <v>50</v>
      </c>
      <c r="F59" s="13"/>
      <c r="G59" s="13"/>
    </row>
    <row r="60" spans="1:7" ht="15.75" customHeight="1">
      <c r="A60" s="48" t="s">
        <v>334</v>
      </c>
      <c r="B60" s="111" t="s">
        <v>179</v>
      </c>
      <c r="C60" s="112"/>
      <c r="D60" s="112"/>
      <c r="E60" s="25">
        <v>30</v>
      </c>
      <c r="F60" s="13"/>
      <c r="G60" s="13"/>
    </row>
    <row r="61" spans="1:7" ht="15.75" customHeight="1">
      <c r="A61" s="48" t="s">
        <v>335</v>
      </c>
      <c r="B61" s="111" t="s">
        <v>180</v>
      </c>
      <c r="C61" s="112"/>
      <c r="D61" s="112"/>
      <c r="E61" s="25">
        <v>20</v>
      </c>
      <c r="F61" s="13"/>
      <c r="G61" s="13"/>
    </row>
    <row r="62" spans="1:7" ht="15.75" customHeight="1">
      <c r="A62" s="48" t="s">
        <v>336</v>
      </c>
      <c r="B62" s="111" t="s">
        <v>181</v>
      </c>
      <c r="C62" s="112"/>
      <c r="D62" s="112"/>
      <c r="E62" s="25">
        <v>20</v>
      </c>
      <c r="F62" s="13"/>
      <c r="G62" s="13"/>
    </row>
    <row r="63" spans="1:7" ht="16.5" customHeight="1">
      <c r="A63" s="126"/>
      <c r="B63" s="126"/>
      <c r="C63" s="127"/>
      <c r="D63" s="8" t="s">
        <v>78</v>
      </c>
      <c r="E63" s="20">
        <v>120</v>
      </c>
      <c r="F63" s="8">
        <f>IF(SUM(F59:F62)&gt;120,120,SUM(F59:F62))</f>
        <v>0</v>
      </c>
      <c r="G63" s="8">
        <f>IF(SUM(G59:G62)&gt;120,120,SUM(G59:G62))</f>
        <v>0</v>
      </c>
    </row>
    <row r="64" spans="2:4" ht="12.75">
      <c r="B64" s="32"/>
      <c r="C64" s="32"/>
      <c r="D64" s="32"/>
    </row>
    <row r="66" spans="4:7" ht="63">
      <c r="D66" s="39" t="s">
        <v>182</v>
      </c>
      <c r="E66" s="39" t="s">
        <v>91</v>
      </c>
      <c r="F66" s="39" t="s">
        <v>92</v>
      </c>
      <c r="G66" s="39" t="s">
        <v>394</v>
      </c>
    </row>
    <row r="67" spans="4:7" ht="15.75">
      <c r="D67" s="36"/>
      <c r="E67" s="19">
        <v>1000</v>
      </c>
      <c r="F67" s="8">
        <f>F63+F57+F51+F43+F33+F25+F17+F7</f>
        <v>0</v>
      </c>
      <c r="G67" s="8">
        <f>G63+G57+G51+G43+G33+G25+G17+G7</f>
        <v>0</v>
      </c>
    </row>
  </sheetData>
  <sheetProtection sheet="1" objects="1" scenarios="1" insertColumns="0" insertRows="0" selectLockedCells="1"/>
  <mergeCells count="71">
    <mergeCell ref="E58:F58"/>
    <mergeCell ref="B59:D59"/>
    <mergeCell ref="B23:D23"/>
    <mergeCell ref="B24:D24"/>
    <mergeCell ref="A25:C25"/>
    <mergeCell ref="A57:C57"/>
    <mergeCell ref="B58:D58"/>
    <mergeCell ref="B31:D31"/>
    <mergeCell ref="B32:D32"/>
    <mergeCell ref="B16:D16"/>
    <mergeCell ref="B1:D1"/>
    <mergeCell ref="A7:C7"/>
    <mergeCell ref="B9:D9"/>
    <mergeCell ref="B5:D5"/>
    <mergeCell ref="B6:D6"/>
    <mergeCell ref="B8:D8"/>
    <mergeCell ref="E2:F2"/>
    <mergeCell ref="B3:D3"/>
    <mergeCell ref="B4:D4"/>
    <mergeCell ref="B2:D2"/>
    <mergeCell ref="B18:D18"/>
    <mergeCell ref="E18:F18"/>
    <mergeCell ref="E8:F8"/>
    <mergeCell ref="B11:D11"/>
    <mergeCell ref="B12:D12"/>
    <mergeCell ref="B10:D10"/>
    <mergeCell ref="B14:D14"/>
    <mergeCell ref="B13:D13"/>
    <mergeCell ref="B15:D15"/>
    <mergeCell ref="A17:C17"/>
    <mergeCell ref="E34:F34"/>
    <mergeCell ref="B28:D28"/>
    <mergeCell ref="A33:C33"/>
    <mergeCell ref="B29:D29"/>
    <mergeCell ref="B19:D19"/>
    <mergeCell ref="B26:D26"/>
    <mergeCell ref="E26:F26"/>
    <mergeCell ref="B27:D27"/>
    <mergeCell ref="B21:D21"/>
    <mergeCell ref="B22:D22"/>
    <mergeCell ref="B20:D20"/>
    <mergeCell ref="A43:C43"/>
    <mergeCell ref="B38:D38"/>
    <mergeCell ref="B39:D39"/>
    <mergeCell ref="B40:D40"/>
    <mergeCell ref="B41:D41"/>
    <mergeCell ref="B30:D30"/>
    <mergeCell ref="B35:D35"/>
    <mergeCell ref="B36:D36"/>
    <mergeCell ref="B42:D42"/>
    <mergeCell ref="B37:D37"/>
    <mergeCell ref="B34:D34"/>
    <mergeCell ref="B61:D61"/>
    <mergeCell ref="B62:D62"/>
    <mergeCell ref="A63:C63"/>
    <mergeCell ref="B44:D44"/>
    <mergeCell ref="B56:D56"/>
    <mergeCell ref="A51:C51"/>
    <mergeCell ref="B52:D52"/>
    <mergeCell ref="B53:D53"/>
    <mergeCell ref="B60:D60"/>
    <mergeCell ref="B49:D49"/>
    <mergeCell ref="E44:F44"/>
    <mergeCell ref="E52:F52"/>
    <mergeCell ref="B54:D54"/>
    <mergeCell ref="B55:D55"/>
    <mergeCell ref="B50:D50"/>
    <mergeCell ref="B45:D45"/>
    <mergeCell ref="B46:D46"/>
    <mergeCell ref="B47:D47"/>
    <mergeCell ref="B48:D48"/>
  </mergeCells>
  <conditionalFormatting sqref="F67:G67">
    <cfRule type="cellIs" priority="1" dxfId="1" operator="greaterThan" stopIfTrue="1">
      <formula>1000</formula>
    </cfRule>
    <cfRule type="cellIs" priority="2" dxfId="0" operator="between" stopIfTrue="1">
      <formula>1</formula>
      <formula>1000</formula>
    </cfRule>
  </conditionalFormatting>
  <conditionalFormatting sqref="F17:G17">
    <cfRule type="cellIs" priority="3" dxfId="1" operator="greaterThan" stopIfTrue="1">
      <formula>200</formula>
    </cfRule>
    <cfRule type="cellIs" priority="4" dxfId="0" operator="between" stopIfTrue="1">
      <formula>1</formula>
      <formula>200</formula>
    </cfRule>
  </conditionalFormatting>
  <conditionalFormatting sqref="F43:G43 F33:G33 F51:G51">
    <cfRule type="cellIs" priority="5" dxfId="1" operator="greaterThan" stopIfTrue="1">
      <formula>100</formula>
    </cfRule>
    <cfRule type="cellIs" priority="6" dxfId="0" operator="between" stopIfTrue="1">
      <formula>1</formula>
      <formula>100</formula>
    </cfRule>
  </conditionalFormatting>
  <conditionalFormatting sqref="F7:G7">
    <cfRule type="cellIs" priority="7" dxfId="1" operator="greaterThan" stopIfTrue="1">
      <formula>180</formula>
    </cfRule>
    <cfRule type="cellIs" priority="8" dxfId="0" operator="between" stopIfTrue="1">
      <formula>1</formula>
      <formula>180</formula>
    </cfRule>
  </conditionalFormatting>
  <conditionalFormatting sqref="F25:G25 F63:G63">
    <cfRule type="cellIs" priority="9" dxfId="1" operator="greaterThan" stopIfTrue="1">
      <formula>120</formula>
    </cfRule>
    <cfRule type="cellIs" priority="10" dxfId="0" operator="between" stopIfTrue="1">
      <formula>1</formula>
      <formula>120</formula>
    </cfRule>
  </conditionalFormatting>
  <conditionalFormatting sqref="F57:G57">
    <cfRule type="cellIs" priority="11" dxfId="1" operator="greaterThan" stopIfTrue="1">
      <formula>80</formula>
    </cfRule>
    <cfRule type="cellIs" priority="12" dxfId="0" operator="between" stopIfTrue="1">
      <formula>1</formula>
      <formula>80</formula>
    </cfRule>
  </conditionalFormatting>
  <printOptions horizontalCentered="1"/>
  <pageMargins left="0.2362204724409449" right="0.2755905511811024" top="0.1968503937007874" bottom="0.1968503937007874" header="0.31496062992125984" footer="0.31496062992125984"/>
  <pageSetup fitToHeight="2" fitToWidth="1" horizontalDpi="600" verticalDpi="600" orientation="portrait" paperSize="9" scale="74" r:id="rId1"/>
</worksheet>
</file>

<file path=xl/worksheets/sheet8.xml><?xml version="1.0" encoding="utf-8"?>
<worksheet xmlns="http://schemas.openxmlformats.org/spreadsheetml/2006/main" xmlns:r="http://schemas.openxmlformats.org/officeDocument/2006/relationships">
  <sheetPr>
    <pageSetUpPr fitToPage="1"/>
  </sheetPr>
  <dimension ref="A1:I108"/>
  <sheetViews>
    <sheetView showGridLines="0" zoomScalePageLayoutView="0" workbookViewId="0" topLeftCell="A1">
      <pane ySplit="1" topLeftCell="BM61" activePane="bottomLeft" state="frozen"/>
      <selection pane="topLeft" activeCell="A1" sqref="A1"/>
      <selection pane="bottomLeft" activeCell="F61" sqref="F61"/>
    </sheetView>
  </sheetViews>
  <sheetFormatPr defaultColWidth="9.140625" defaultRowHeight="12.75"/>
  <cols>
    <col min="1" max="1" width="4.57421875" style="34" bestFit="1" customWidth="1"/>
    <col min="2" max="2" width="32.421875" style="33" customWidth="1"/>
    <col min="3" max="3" width="29.421875" style="33" customWidth="1"/>
    <col min="4" max="4" width="23.28125" style="33" customWidth="1"/>
    <col min="5" max="5" width="11.7109375" style="4" bestFit="1" customWidth="1"/>
    <col min="6" max="7" width="17.00390625" style="4" customWidth="1"/>
    <col min="8" max="16384" width="9.140625" style="4" customWidth="1"/>
  </cols>
  <sheetData>
    <row r="1" spans="1:7" ht="31.5" customHeight="1">
      <c r="A1" s="48"/>
      <c r="B1" s="117" t="s">
        <v>183</v>
      </c>
      <c r="C1" s="117"/>
      <c r="D1" s="117"/>
      <c r="E1" s="42" t="s">
        <v>75</v>
      </c>
      <c r="F1" s="42" t="s">
        <v>92</v>
      </c>
      <c r="G1" s="42" t="s">
        <v>394</v>
      </c>
    </row>
    <row r="2" spans="1:7" ht="34.5" customHeight="1">
      <c r="A2" s="49">
        <v>1</v>
      </c>
      <c r="B2" s="115" t="s">
        <v>340</v>
      </c>
      <c r="C2" s="115"/>
      <c r="D2" s="115"/>
      <c r="E2" s="105"/>
      <c r="F2" s="118"/>
      <c r="G2" s="60"/>
    </row>
    <row r="3" spans="1:7" ht="15.75" customHeight="1">
      <c r="A3" s="48" t="s">
        <v>45</v>
      </c>
      <c r="B3" s="111" t="s">
        <v>184</v>
      </c>
      <c r="C3" s="112"/>
      <c r="D3" s="112"/>
      <c r="E3" s="26">
        <v>25</v>
      </c>
      <c r="F3" s="13"/>
      <c r="G3" s="13"/>
    </row>
    <row r="4" spans="1:7" ht="15.75" customHeight="1">
      <c r="A4" s="48" t="s">
        <v>47</v>
      </c>
      <c r="B4" s="141" t="s">
        <v>185</v>
      </c>
      <c r="C4" s="142"/>
      <c r="D4" s="142"/>
      <c r="E4" s="26">
        <v>15</v>
      </c>
      <c r="F4" s="27"/>
      <c r="G4" s="27"/>
    </row>
    <row r="5" spans="1:7" ht="15.75" customHeight="1">
      <c r="A5" s="48" t="s">
        <v>49</v>
      </c>
      <c r="B5" s="111" t="s">
        <v>186</v>
      </c>
      <c r="C5" s="112"/>
      <c r="D5" s="112"/>
      <c r="E5" s="26">
        <v>15</v>
      </c>
      <c r="F5" s="11"/>
      <c r="G5" s="11"/>
    </row>
    <row r="6" spans="1:7" ht="15.75" customHeight="1">
      <c r="A6" s="48" t="s">
        <v>291</v>
      </c>
      <c r="B6" s="111" t="s">
        <v>187</v>
      </c>
      <c r="C6" s="112"/>
      <c r="D6" s="112"/>
      <c r="E6" s="26">
        <v>15</v>
      </c>
      <c r="F6" s="11"/>
      <c r="G6" s="11"/>
    </row>
    <row r="7" spans="1:7" ht="15.75">
      <c r="A7" s="123"/>
      <c r="B7" s="123"/>
      <c r="C7" s="124"/>
      <c r="D7" s="52" t="s">
        <v>78</v>
      </c>
      <c r="E7" s="20">
        <v>70</v>
      </c>
      <c r="F7" s="8">
        <f>IF(SUM(F3:F6)&gt;70,70,SUM(F3:F6))</f>
        <v>0</v>
      </c>
      <c r="G7" s="8">
        <f>IF(SUM(G3:G6)&gt;70,70,SUM(G3:G6))</f>
        <v>0</v>
      </c>
    </row>
    <row r="8" spans="1:7" ht="33" customHeight="1">
      <c r="A8" s="49">
        <v>2</v>
      </c>
      <c r="B8" s="115" t="s">
        <v>341</v>
      </c>
      <c r="C8" s="115"/>
      <c r="D8" s="115"/>
      <c r="E8" s="105"/>
      <c r="F8" s="118"/>
      <c r="G8" s="60"/>
    </row>
    <row r="9" spans="1:7" ht="15.75" customHeight="1">
      <c r="A9" s="48" t="s">
        <v>267</v>
      </c>
      <c r="B9" s="111" t="s">
        <v>342</v>
      </c>
      <c r="C9" s="112"/>
      <c r="D9" s="112"/>
      <c r="E9" s="26">
        <v>10</v>
      </c>
      <c r="F9" s="13"/>
      <c r="G9" s="13"/>
    </row>
    <row r="10" spans="1:7" ht="15.75" customHeight="1">
      <c r="A10" s="48" t="s">
        <v>268</v>
      </c>
      <c r="B10" s="111" t="s">
        <v>188</v>
      </c>
      <c r="C10" s="112"/>
      <c r="D10" s="112"/>
      <c r="E10" s="26">
        <v>10</v>
      </c>
      <c r="F10" s="13"/>
      <c r="G10" s="13"/>
    </row>
    <row r="11" spans="1:7" ht="15.75" customHeight="1">
      <c r="A11" s="48" t="s">
        <v>269</v>
      </c>
      <c r="B11" s="141" t="s">
        <v>189</v>
      </c>
      <c r="C11" s="142"/>
      <c r="D11" s="142"/>
      <c r="E11" s="26">
        <v>10</v>
      </c>
      <c r="F11" s="13"/>
      <c r="G11" s="13"/>
    </row>
    <row r="12" spans="1:7" ht="15.75" customHeight="1">
      <c r="A12" s="48" t="s">
        <v>299</v>
      </c>
      <c r="B12" s="111" t="s">
        <v>190</v>
      </c>
      <c r="C12" s="112"/>
      <c r="D12" s="112"/>
      <c r="E12" s="26">
        <v>10</v>
      </c>
      <c r="F12" s="13"/>
      <c r="G12" s="13"/>
    </row>
    <row r="13" spans="1:7" ht="15.75" customHeight="1">
      <c r="A13" s="48" t="s">
        <v>300</v>
      </c>
      <c r="B13" s="111" t="s">
        <v>191</v>
      </c>
      <c r="C13" s="112"/>
      <c r="D13" s="112"/>
      <c r="E13" s="26">
        <v>10</v>
      </c>
      <c r="F13" s="13"/>
      <c r="G13" s="13"/>
    </row>
    <row r="14" spans="1:7" ht="15.75" customHeight="1">
      <c r="A14" s="48" t="s">
        <v>10</v>
      </c>
      <c r="B14" s="111" t="s">
        <v>192</v>
      </c>
      <c r="C14" s="112"/>
      <c r="D14" s="112"/>
      <c r="E14" s="26">
        <v>10</v>
      </c>
      <c r="F14" s="13"/>
      <c r="G14" s="13"/>
    </row>
    <row r="15" spans="1:7" ht="15.75" customHeight="1">
      <c r="A15" s="48" t="s">
        <v>11</v>
      </c>
      <c r="B15" s="111" t="s">
        <v>343</v>
      </c>
      <c r="C15" s="112"/>
      <c r="D15" s="112"/>
      <c r="E15" s="26"/>
      <c r="F15" s="13"/>
      <c r="G15" s="13"/>
    </row>
    <row r="16" spans="1:7" ht="15.75" customHeight="1">
      <c r="A16" s="48" t="s">
        <v>12</v>
      </c>
      <c r="B16" s="111" t="s">
        <v>193</v>
      </c>
      <c r="C16" s="112"/>
      <c r="D16" s="112"/>
      <c r="E16" s="26">
        <v>10</v>
      </c>
      <c r="F16" s="13"/>
      <c r="G16" s="13"/>
    </row>
    <row r="17" spans="1:7" ht="16.5" customHeight="1">
      <c r="A17" s="126"/>
      <c r="B17" s="126"/>
      <c r="C17" s="127"/>
      <c r="D17" s="8" t="s">
        <v>78</v>
      </c>
      <c r="E17" s="20">
        <v>80</v>
      </c>
      <c r="F17" s="8">
        <f>IF(SUM(F9:F16)&gt;80,80,SUM(F9:F16))</f>
        <v>0</v>
      </c>
      <c r="G17" s="8">
        <f>IF(SUM(G9:G16)&gt;80,80,SUM(G9:G16))</f>
        <v>0</v>
      </c>
    </row>
    <row r="18" spans="1:7" ht="33" customHeight="1">
      <c r="A18" s="49">
        <v>3</v>
      </c>
      <c r="B18" s="115" t="s">
        <v>425</v>
      </c>
      <c r="C18" s="115"/>
      <c r="D18" s="115"/>
      <c r="E18" s="105"/>
      <c r="F18" s="118"/>
      <c r="G18" s="60"/>
    </row>
    <row r="19" spans="1:7" ht="30" customHeight="1">
      <c r="A19" s="48" t="s">
        <v>274</v>
      </c>
      <c r="B19" s="111" t="s">
        <v>194</v>
      </c>
      <c r="C19" s="112"/>
      <c r="D19" s="112"/>
      <c r="E19" s="26">
        <v>30</v>
      </c>
      <c r="F19" s="13"/>
      <c r="G19" s="13"/>
    </row>
    <row r="20" spans="1:7" ht="30" customHeight="1">
      <c r="A20" s="48" t="s">
        <v>275</v>
      </c>
      <c r="B20" s="111" t="s">
        <v>195</v>
      </c>
      <c r="C20" s="112"/>
      <c r="D20" s="112"/>
      <c r="E20" s="26">
        <v>20</v>
      </c>
      <c r="F20" s="13"/>
      <c r="G20" s="13"/>
    </row>
    <row r="21" spans="1:7" ht="16.5" customHeight="1">
      <c r="A21" s="48" t="s">
        <v>276</v>
      </c>
      <c r="B21" s="111" t="s">
        <v>196</v>
      </c>
      <c r="C21" s="112"/>
      <c r="D21" s="112"/>
      <c r="E21" s="26">
        <v>10</v>
      </c>
      <c r="F21" s="13"/>
      <c r="G21" s="13"/>
    </row>
    <row r="22" spans="1:7" ht="30" customHeight="1">
      <c r="A22" s="48" t="s">
        <v>277</v>
      </c>
      <c r="B22" s="111" t="s">
        <v>197</v>
      </c>
      <c r="C22" s="112"/>
      <c r="D22" s="112"/>
      <c r="E22" s="26">
        <v>10</v>
      </c>
      <c r="F22" s="13"/>
      <c r="G22" s="13"/>
    </row>
    <row r="23" spans="1:7" ht="16.5" customHeight="1">
      <c r="A23" s="48" t="s">
        <v>278</v>
      </c>
      <c r="B23" s="111" t="s">
        <v>198</v>
      </c>
      <c r="C23" s="112"/>
      <c r="D23" s="112"/>
      <c r="E23" s="26">
        <v>10</v>
      </c>
      <c r="F23" s="13"/>
      <c r="G23" s="13"/>
    </row>
    <row r="24" spans="1:7" ht="16.5" customHeight="1">
      <c r="A24" s="48" t="s">
        <v>310</v>
      </c>
      <c r="B24" s="111" t="s">
        <v>199</v>
      </c>
      <c r="C24" s="112"/>
      <c r="D24" s="112"/>
      <c r="E24" s="26">
        <v>20</v>
      </c>
      <c r="F24" s="13"/>
      <c r="G24" s="13"/>
    </row>
    <row r="25" spans="1:7" ht="16.5" customHeight="1">
      <c r="A25" s="126"/>
      <c r="B25" s="126"/>
      <c r="C25" s="127"/>
      <c r="D25" s="59" t="s">
        <v>78</v>
      </c>
      <c r="E25" s="20">
        <f>SUM(E19:E24)</f>
        <v>100</v>
      </c>
      <c r="F25" s="8">
        <f>IF(SUM(F19:F24)&gt;100,100,SUM(F19:F24))</f>
        <v>0</v>
      </c>
      <c r="G25" s="8">
        <f>IF(SUM(G19:G24)&gt;100,100,SUM(G19:G24))</f>
        <v>0</v>
      </c>
    </row>
    <row r="26" spans="1:7" ht="33" customHeight="1">
      <c r="A26" s="49">
        <v>4</v>
      </c>
      <c r="B26" s="115" t="s">
        <v>344</v>
      </c>
      <c r="C26" s="115"/>
      <c r="D26" s="115"/>
      <c r="E26" s="105"/>
      <c r="F26" s="118"/>
      <c r="G26" s="60"/>
    </row>
    <row r="27" spans="1:7" ht="16.5" customHeight="1">
      <c r="A27" s="48" t="s">
        <v>279</v>
      </c>
      <c r="B27" s="111" t="s">
        <v>200</v>
      </c>
      <c r="C27" s="112"/>
      <c r="D27" s="112"/>
      <c r="E27" s="26">
        <v>10</v>
      </c>
      <c r="F27" s="13"/>
      <c r="G27" s="13"/>
    </row>
    <row r="28" spans="1:7" ht="16.5" customHeight="1">
      <c r="A28" s="48" t="s">
        <v>280</v>
      </c>
      <c r="B28" s="111" t="s">
        <v>163</v>
      </c>
      <c r="C28" s="112"/>
      <c r="D28" s="112"/>
      <c r="E28" s="26">
        <v>10</v>
      </c>
      <c r="F28" s="13"/>
      <c r="G28" s="13"/>
    </row>
    <row r="29" spans="1:7" ht="16.5" customHeight="1">
      <c r="A29" s="48" t="s">
        <v>281</v>
      </c>
      <c r="B29" s="111" t="s">
        <v>201</v>
      </c>
      <c r="C29" s="112"/>
      <c r="D29" s="112"/>
      <c r="E29" s="26">
        <v>10</v>
      </c>
      <c r="F29" s="13"/>
      <c r="G29" s="13"/>
    </row>
    <row r="30" spans="1:7" ht="16.5" customHeight="1">
      <c r="A30" s="48" t="s">
        <v>282</v>
      </c>
      <c r="B30" s="111" t="s">
        <v>165</v>
      </c>
      <c r="C30" s="112"/>
      <c r="D30" s="112"/>
      <c r="E30" s="26">
        <v>40</v>
      </c>
      <c r="F30" s="13"/>
      <c r="G30" s="13"/>
    </row>
    <row r="31" spans="1:7" ht="16.5" customHeight="1">
      <c r="A31" s="126"/>
      <c r="B31" s="126"/>
      <c r="C31" s="127"/>
      <c r="D31" s="8" t="s">
        <v>78</v>
      </c>
      <c r="E31" s="20">
        <v>70</v>
      </c>
      <c r="F31" s="8">
        <f>IF(SUM(F27:F30)&gt;70,70,SUM(F27:F30))</f>
        <v>0</v>
      </c>
      <c r="G31" s="8">
        <f>IF(SUM(G27:G30)&gt;70,70,SUM(G27:G30))</f>
        <v>0</v>
      </c>
    </row>
    <row r="32" spans="1:7" ht="32.25" customHeight="1">
      <c r="A32" s="49">
        <v>5</v>
      </c>
      <c r="B32" s="115" t="s">
        <v>345</v>
      </c>
      <c r="C32" s="115"/>
      <c r="D32" s="115"/>
      <c r="E32" s="105"/>
      <c r="F32" s="118"/>
      <c r="G32" s="60"/>
    </row>
    <row r="33" spans="1:7" ht="15.75" customHeight="1">
      <c r="A33" s="48" t="s">
        <v>321</v>
      </c>
      <c r="B33" s="112" t="s">
        <v>202</v>
      </c>
      <c r="C33" s="112"/>
      <c r="D33" s="112"/>
      <c r="E33" s="26">
        <v>50</v>
      </c>
      <c r="F33" s="13"/>
      <c r="G33" s="13"/>
    </row>
    <row r="34" spans="1:7" ht="15.75" customHeight="1">
      <c r="A34" s="48" t="s">
        <v>322</v>
      </c>
      <c r="B34" s="112" t="s">
        <v>203</v>
      </c>
      <c r="C34" s="112"/>
      <c r="D34" s="112"/>
      <c r="E34" s="26">
        <v>20</v>
      </c>
      <c r="F34" s="13"/>
      <c r="G34" s="13"/>
    </row>
    <row r="35" spans="1:7" ht="16.5" customHeight="1">
      <c r="A35" s="48" t="s">
        <v>323</v>
      </c>
      <c r="B35" s="111" t="s">
        <v>204</v>
      </c>
      <c r="C35" s="112"/>
      <c r="D35" s="112"/>
      <c r="E35" s="26">
        <v>20</v>
      </c>
      <c r="F35" s="13"/>
      <c r="G35" s="13"/>
    </row>
    <row r="36" spans="1:7" ht="16.5" customHeight="1">
      <c r="A36" s="48" t="s">
        <v>324</v>
      </c>
      <c r="B36" s="111" t="s">
        <v>205</v>
      </c>
      <c r="C36" s="112"/>
      <c r="D36" s="112"/>
      <c r="E36" s="26">
        <v>20</v>
      </c>
      <c r="F36" s="13"/>
      <c r="G36" s="13"/>
    </row>
    <row r="37" spans="1:7" ht="16.5" customHeight="1">
      <c r="A37" s="48" t="s">
        <v>325</v>
      </c>
      <c r="B37" s="111" t="s">
        <v>206</v>
      </c>
      <c r="C37" s="112"/>
      <c r="D37" s="112"/>
      <c r="E37" s="40">
        <v>20</v>
      </c>
      <c r="F37" s="13"/>
      <c r="G37" s="13"/>
    </row>
    <row r="38" spans="1:7" ht="16.5" customHeight="1">
      <c r="A38" s="126"/>
      <c r="B38" s="126"/>
      <c r="C38" s="127"/>
      <c r="D38" s="8" t="s">
        <v>78</v>
      </c>
      <c r="E38" s="20">
        <v>100</v>
      </c>
      <c r="F38" s="8">
        <f>IF(SUM(F33:F37)&gt;100,100,SUM(F33:F37))</f>
        <v>0</v>
      </c>
      <c r="G38" s="8">
        <f>IF(SUM(G33:G37)&gt;100,100,SUM(G33:G37))</f>
        <v>0</v>
      </c>
    </row>
    <row r="39" spans="1:7" ht="36" customHeight="1">
      <c r="A39" s="49">
        <v>6</v>
      </c>
      <c r="B39" s="115" t="s">
        <v>346</v>
      </c>
      <c r="C39" s="115"/>
      <c r="D39" s="115"/>
      <c r="E39" s="105"/>
      <c r="F39" s="118"/>
      <c r="G39" s="60"/>
    </row>
    <row r="40" spans="1:7" ht="27.75" customHeight="1">
      <c r="A40" s="48" t="s">
        <v>327</v>
      </c>
      <c r="B40" s="111" t="s">
        <v>207</v>
      </c>
      <c r="C40" s="112"/>
      <c r="D40" s="112"/>
      <c r="E40" s="26">
        <v>20</v>
      </c>
      <c r="F40" s="13"/>
      <c r="G40" s="13"/>
    </row>
    <row r="41" spans="1:7" ht="27.75" customHeight="1">
      <c r="A41" s="48" t="s">
        <v>328</v>
      </c>
      <c r="B41" s="111" t="s">
        <v>426</v>
      </c>
      <c r="C41" s="112"/>
      <c r="D41" s="112"/>
      <c r="E41" s="26">
        <v>20</v>
      </c>
      <c r="F41" s="13"/>
      <c r="G41" s="13"/>
    </row>
    <row r="42" spans="1:7" ht="16.5" customHeight="1">
      <c r="A42" s="48" t="s">
        <v>329</v>
      </c>
      <c r="B42" s="111" t="s">
        <v>208</v>
      </c>
      <c r="C42" s="112"/>
      <c r="D42" s="112"/>
      <c r="E42" s="26">
        <v>10</v>
      </c>
      <c r="F42" s="13"/>
      <c r="G42" s="13"/>
    </row>
    <row r="43" spans="1:7" ht="16.5" customHeight="1">
      <c r="A43" s="126"/>
      <c r="B43" s="126"/>
      <c r="C43" s="127"/>
      <c r="D43" s="8" t="s">
        <v>78</v>
      </c>
      <c r="E43" s="20">
        <v>50</v>
      </c>
      <c r="F43" s="8">
        <f>IF(SUM(F40:F42)&gt;50,50,SUM(F40:F42))</f>
        <v>0</v>
      </c>
      <c r="G43" s="8">
        <f>IF(SUM(G40:G42)&gt;50,50,SUM(G40:G42))</f>
        <v>0</v>
      </c>
    </row>
    <row r="44" spans="1:7" ht="33" customHeight="1">
      <c r="A44" s="49">
        <v>7</v>
      </c>
      <c r="B44" s="115" t="s">
        <v>347</v>
      </c>
      <c r="C44" s="115"/>
      <c r="D44" s="115"/>
      <c r="E44" s="105"/>
      <c r="F44" s="118"/>
      <c r="G44" s="60"/>
    </row>
    <row r="45" spans="1:7" ht="15.75" customHeight="1">
      <c r="A45" s="48" t="s">
        <v>330</v>
      </c>
      <c r="B45" s="111" t="s">
        <v>209</v>
      </c>
      <c r="C45" s="112"/>
      <c r="D45" s="112"/>
      <c r="E45" s="26">
        <v>10</v>
      </c>
      <c r="F45" s="13"/>
      <c r="G45" s="13"/>
    </row>
    <row r="46" spans="1:7" ht="15.75" customHeight="1">
      <c r="A46" s="48" t="s">
        <v>331</v>
      </c>
      <c r="B46" s="111" t="s">
        <v>210</v>
      </c>
      <c r="C46" s="112"/>
      <c r="D46" s="112"/>
      <c r="E46" s="26">
        <v>10</v>
      </c>
      <c r="F46" s="13"/>
      <c r="G46" s="13"/>
    </row>
    <row r="47" spans="1:7" ht="15.75" customHeight="1">
      <c r="A47" s="48" t="s">
        <v>332</v>
      </c>
      <c r="B47" s="111" t="s">
        <v>211</v>
      </c>
      <c r="C47" s="112"/>
      <c r="D47" s="112"/>
      <c r="E47" s="26">
        <v>20</v>
      </c>
      <c r="F47" s="13"/>
      <c r="G47" s="13"/>
    </row>
    <row r="48" spans="1:7" ht="15.75" customHeight="1">
      <c r="A48" s="48" t="s">
        <v>35</v>
      </c>
      <c r="B48" s="111" t="s">
        <v>212</v>
      </c>
      <c r="C48" s="112"/>
      <c r="D48" s="112"/>
      <c r="E48" s="26">
        <v>10</v>
      </c>
      <c r="F48" s="13"/>
      <c r="G48" s="13"/>
    </row>
    <row r="49" spans="1:7" ht="15.75" customHeight="1">
      <c r="A49" s="48" t="s">
        <v>349</v>
      </c>
      <c r="B49" s="111" t="s">
        <v>213</v>
      </c>
      <c r="C49" s="112"/>
      <c r="D49" s="112"/>
      <c r="E49" s="26">
        <v>10</v>
      </c>
      <c r="F49" s="13"/>
      <c r="G49" s="13"/>
    </row>
    <row r="50" spans="1:7" ht="15.75" customHeight="1">
      <c r="A50" s="48" t="s">
        <v>350</v>
      </c>
      <c r="B50" s="111" t="s">
        <v>214</v>
      </c>
      <c r="C50" s="112"/>
      <c r="D50" s="112"/>
      <c r="E50" s="26">
        <v>10</v>
      </c>
      <c r="F50" s="13"/>
      <c r="G50" s="13"/>
    </row>
    <row r="51" spans="1:7" ht="16.5" customHeight="1">
      <c r="A51" s="126"/>
      <c r="B51" s="126"/>
      <c r="C51" s="127"/>
      <c r="D51" s="59" t="s">
        <v>78</v>
      </c>
      <c r="E51" s="20">
        <v>70</v>
      </c>
      <c r="F51" s="23">
        <f>IF(SUM(F45:F50)&gt;70,70,SUM(F45:F50))</f>
        <v>0</v>
      </c>
      <c r="G51" s="23">
        <f>IF(SUM(G45:G50)&gt;70,70,SUM(G45:G50))</f>
        <v>0</v>
      </c>
    </row>
    <row r="52" spans="1:7" ht="36" customHeight="1">
      <c r="A52" s="49">
        <v>8</v>
      </c>
      <c r="B52" s="115" t="s">
        <v>348</v>
      </c>
      <c r="C52" s="115"/>
      <c r="D52" s="115"/>
      <c r="E52" s="105"/>
      <c r="F52" s="118"/>
      <c r="G52" s="60"/>
    </row>
    <row r="53" spans="1:7" ht="16.5" customHeight="1">
      <c r="A53" s="48" t="s">
        <v>333</v>
      </c>
      <c r="B53" s="111" t="s">
        <v>215</v>
      </c>
      <c r="C53" s="112"/>
      <c r="D53" s="112"/>
      <c r="E53" s="26">
        <v>20</v>
      </c>
      <c r="F53" s="13"/>
      <c r="G53" s="13"/>
    </row>
    <row r="54" spans="1:7" ht="27.75" customHeight="1">
      <c r="A54" s="48" t="s">
        <v>334</v>
      </c>
      <c r="B54" s="111" t="s">
        <v>216</v>
      </c>
      <c r="C54" s="112"/>
      <c r="D54" s="112"/>
      <c r="E54" s="26">
        <v>20</v>
      </c>
      <c r="F54" s="13"/>
      <c r="G54" s="13"/>
    </row>
    <row r="55" spans="1:7" ht="16.5" customHeight="1">
      <c r="A55" s="126"/>
      <c r="B55" s="126"/>
      <c r="C55" s="127"/>
      <c r="D55" s="8" t="s">
        <v>78</v>
      </c>
      <c r="E55" s="20">
        <v>40</v>
      </c>
      <c r="F55" s="8">
        <f>IF(SUM(F53:F54)&gt;40,40,SUM(F53:F54))</f>
        <v>0</v>
      </c>
      <c r="G55" s="8">
        <f>IF(SUM(G53:G54)&gt;40,40,SUM(G53:G54))</f>
        <v>0</v>
      </c>
    </row>
    <row r="56" spans="1:7" ht="36" customHeight="1">
      <c r="A56" s="49">
        <v>9</v>
      </c>
      <c r="B56" s="115" t="s">
        <v>351</v>
      </c>
      <c r="C56" s="115"/>
      <c r="D56" s="115"/>
      <c r="E56" s="105"/>
      <c r="F56" s="118"/>
      <c r="G56" s="60"/>
    </row>
    <row r="57" spans="1:7" ht="15.75" customHeight="1">
      <c r="A57" s="48" t="s">
        <v>2</v>
      </c>
      <c r="B57" s="111" t="s">
        <v>217</v>
      </c>
      <c r="C57" s="112"/>
      <c r="D57" s="112"/>
      <c r="E57" s="26">
        <v>20</v>
      </c>
      <c r="F57" s="13"/>
      <c r="G57" s="13"/>
    </row>
    <row r="58" spans="1:7" ht="16.5" customHeight="1">
      <c r="A58" s="126"/>
      <c r="B58" s="126"/>
      <c r="C58" s="127"/>
      <c r="D58" s="8" t="s">
        <v>78</v>
      </c>
      <c r="E58" s="20">
        <v>20</v>
      </c>
      <c r="F58" s="8">
        <f>IF(SUM(F57)&gt;20,20,SUM(F57))</f>
        <v>0</v>
      </c>
      <c r="G58" s="8">
        <f>IF(SUM(G57)&gt;20,20,SUM(G57))</f>
        <v>0</v>
      </c>
    </row>
    <row r="59" spans="1:7" ht="33" customHeight="1">
      <c r="A59" s="49">
        <v>10</v>
      </c>
      <c r="B59" s="115" t="s">
        <v>352</v>
      </c>
      <c r="C59" s="115"/>
      <c r="D59" s="115"/>
      <c r="E59" s="105"/>
      <c r="F59" s="118"/>
      <c r="G59" s="60"/>
    </row>
    <row r="60" spans="1:7" ht="15.75" customHeight="1">
      <c r="A60" s="48" t="s">
        <v>353</v>
      </c>
      <c r="B60" s="111" t="s">
        <v>218</v>
      </c>
      <c r="C60" s="112"/>
      <c r="D60" s="112"/>
      <c r="E60" s="26">
        <v>40</v>
      </c>
      <c r="F60" s="13"/>
      <c r="G60" s="13"/>
    </row>
    <row r="61" spans="1:7" ht="30" customHeight="1">
      <c r="A61" s="48" t="s">
        <v>354</v>
      </c>
      <c r="B61" s="111" t="s">
        <v>427</v>
      </c>
      <c r="C61" s="112"/>
      <c r="D61" s="112"/>
      <c r="E61" s="26">
        <v>10</v>
      </c>
      <c r="F61" s="13"/>
      <c r="G61" s="13"/>
    </row>
    <row r="62" spans="1:7" ht="15.75" customHeight="1">
      <c r="A62" s="48" t="s">
        <v>355</v>
      </c>
      <c r="B62" s="111" t="s">
        <v>219</v>
      </c>
      <c r="C62" s="112"/>
      <c r="D62" s="112"/>
      <c r="E62" s="26">
        <v>5</v>
      </c>
      <c r="F62" s="13"/>
      <c r="G62" s="13"/>
    </row>
    <row r="63" spans="1:7" ht="15.75" customHeight="1">
      <c r="A63" s="48" t="s">
        <v>356</v>
      </c>
      <c r="B63" s="111" t="s">
        <v>180</v>
      </c>
      <c r="C63" s="112"/>
      <c r="D63" s="112"/>
      <c r="E63" s="26">
        <v>10</v>
      </c>
      <c r="F63" s="13"/>
      <c r="G63" s="13"/>
    </row>
    <row r="64" spans="1:7" ht="15.75" customHeight="1">
      <c r="A64" s="48" t="s">
        <v>357</v>
      </c>
      <c r="B64" s="111" t="s">
        <v>220</v>
      </c>
      <c r="C64" s="112"/>
      <c r="D64" s="112"/>
      <c r="E64" s="26">
        <v>10</v>
      </c>
      <c r="F64" s="13"/>
      <c r="G64" s="13"/>
    </row>
    <row r="65" spans="1:7" ht="15.75" customHeight="1">
      <c r="A65" s="48" t="s">
        <v>358</v>
      </c>
      <c r="B65" s="111" t="s">
        <v>181</v>
      </c>
      <c r="C65" s="112"/>
      <c r="D65" s="112"/>
      <c r="E65" s="26">
        <v>15</v>
      </c>
      <c r="F65" s="13"/>
      <c r="G65" s="13"/>
    </row>
    <row r="66" spans="1:7" ht="15.75" customHeight="1">
      <c r="A66" s="48" t="s">
        <v>359</v>
      </c>
      <c r="B66" s="111" t="s">
        <v>221</v>
      </c>
      <c r="C66" s="112"/>
      <c r="D66" s="112"/>
      <c r="E66" s="26">
        <v>10</v>
      </c>
      <c r="F66" s="13"/>
      <c r="G66" s="13"/>
    </row>
    <row r="67" spans="1:7" ht="16.5" customHeight="1">
      <c r="A67" s="126"/>
      <c r="B67" s="126"/>
      <c r="C67" s="127"/>
      <c r="D67" s="59" t="s">
        <v>78</v>
      </c>
      <c r="E67" s="41">
        <v>80</v>
      </c>
      <c r="F67" s="8">
        <f>IF(SUM(F60:F66)&gt;80,80,SUM(F60:F66))</f>
        <v>0</v>
      </c>
      <c r="G67" s="8">
        <f>IF(SUM(G60:G66)&gt;80,80,SUM(G60:G66))</f>
        <v>0</v>
      </c>
    </row>
    <row r="68" spans="1:7" ht="33" customHeight="1">
      <c r="A68" s="49">
        <v>11</v>
      </c>
      <c r="B68" s="115" t="s">
        <v>360</v>
      </c>
      <c r="C68" s="115"/>
      <c r="D68" s="115"/>
      <c r="E68" s="105"/>
      <c r="F68" s="118"/>
      <c r="G68" s="60"/>
    </row>
    <row r="69" spans="1:7" ht="15.75" customHeight="1">
      <c r="A69" s="48" t="s">
        <v>361</v>
      </c>
      <c r="B69" s="111" t="s">
        <v>222</v>
      </c>
      <c r="C69" s="112"/>
      <c r="D69" s="112"/>
      <c r="E69" s="26">
        <v>10</v>
      </c>
      <c r="F69" s="13"/>
      <c r="G69" s="13"/>
    </row>
    <row r="70" spans="1:7" ht="15.75" customHeight="1">
      <c r="A70" s="48" t="s">
        <v>362</v>
      </c>
      <c r="B70" s="111" t="s">
        <v>223</v>
      </c>
      <c r="C70" s="112"/>
      <c r="D70" s="112"/>
      <c r="E70" s="26">
        <v>10</v>
      </c>
      <c r="F70" s="13"/>
      <c r="G70" s="13"/>
    </row>
    <row r="71" spans="1:7" ht="15.75" customHeight="1">
      <c r="A71" s="48" t="s">
        <v>363</v>
      </c>
      <c r="B71" s="111" t="s">
        <v>224</v>
      </c>
      <c r="C71" s="112"/>
      <c r="D71" s="112"/>
      <c r="E71" s="26">
        <v>10</v>
      </c>
      <c r="F71" s="13"/>
      <c r="G71" s="13"/>
    </row>
    <row r="72" spans="1:7" ht="15.75" customHeight="1">
      <c r="A72" s="48" t="s">
        <v>364</v>
      </c>
      <c r="B72" s="111" t="s">
        <v>225</v>
      </c>
      <c r="C72" s="112"/>
      <c r="D72" s="112"/>
      <c r="E72" s="26">
        <v>10</v>
      </c>
      <c r="F72" s="13"/>
      <c r="G72" s="13"/>
    </row>
    <row r="73" spans="1:7" ht="30.75" customHeight="1">
      <c r="A73" s="48" t="s">
        <v>365</v>
      </c>
      <c r="B73" s="111" t="s">
        <v>226</v>
      </c>
      <c r="C73" s="112"/>
      <c r="D73" s="112"/>
      <c r="E73" s="26">
        <v>10</v>
      </c>
      <c r="F73" s="13"/>
      <c r="G73" s="13"/>
    </row>
    <row r="74" spans="1:7" ht="15.75" customHeight="1">
      <c r="A74" s="48" t="s">
        <v>366</v>
      </c>
      <c r="B74" s="111" t="s">
        <v>227</v>
      </c>
      <c r="C74" s="112"/>
      <c r="D74" s="112"/>
      <c r="E74" s="26">
        <v>10</v>
      </c>
      <c r="F74" s="13"/>
      <c r="G74" s="13"/>
    </row>
    <row r="75" spans="1:7" ht="30.75" customHeight="1">
      <c r="A75" s="48" t="s">
        <v>367</v>
      </c>
      <c r="B75" s="111" t="s">
        <v>228</v>
      </c>
      <c r="C75" s="112"/>
      <c r="D75" s="112"/>
      <c r="E75" s="26">
        <v>10</v>
      </c>
      <c r="F75" s="13"/>
      <c r="G75" s="13"/>
    </row>
    <row r="76" spans="1:7" ht="30.75" customHeight="1">
      <c r="A76" s="48" t="s">
        <v>368</v>
      </c>
      <c r="B76" s="111" t="s">
        <v>229</v>
      </c>
      <c r="C76" s="112"/>
      <c r="D76" s="112"/>
      <c r="E76" s="26">
        <v>10</v>
      </c>
      <c r="F76" s="13"/>
      <c r="G76" s="13"/>
    </row>
    <row r="77" spans="1:7" ht="30.75" customHeight="1">
      <c r="A77" s="48" t="s">
        <v>369</v>
      </c>
      <c r="B77" s="111" t="s">
        <v>230</v>
      </c>
      <c r="C77" s="112"/>
      <c r="D77" s="112"/>
      <c r="E77" s="26">
        <v>20</v>
      </c>
      <c r="F77" s="13"/>
      <c r="G77" s="13"/>
    </row>
    <row r="78" spans="1:7" ht="16.5" customHeight="1">
      <c r="A78" s="126"/>
      <c r="B78" s="126"/>
      <c r="C78" s="127"/>
      <c r="D78" s="59" t="s">
        <v>78</v>
      </c>
      <c r="E78" s="20">
        <v>100</v>
      </c>
      <c r="F78" s="23">
        <f>IF(SUM(F69:F77)&gt;100,100,SUM(F69:F77))</f>
        <v>0</v>
      </c>
      <c r="G78" s="23">
        <f>IF(SUM(G69:G77)&gt;100,100,SUM(G69:G77))</f>
        <v>0</v>
      </c>
    </row>
    <row r="79" spans="1:7" ht="36" customHeight="1">
      <c r="A79" s="49">
        <v>12</v>
      </c>
      <c r="B79" s="115" t="s">
        <v>370</v>
      </c>
      <c r="C79" s="115"/>
      <c r="D79" s="115"/>
      <c r="E79" s="105"/>
      <c r="F79" s="118"/>
      <c r="G79" s="60"/>
    </row>
    <row r="80" spans="1:7" ht="15.75" customHeight="1">
      <c r="A80" s="48" t="s">
        <v>372</v>
      </c>
      <c r="B80" s="111" t="s">
        <v>371</v>
      </c>
      <c r="C80" s="112"/>
      <c r="D80" s="112"/>
      <c r="E80" s="26">
        <v>10</v>
      </c>
      <c r="F80" s="13"/>
      <c r="G80" s="13"/>
    </row>
    <row r="81" spans="1:7" ht="15.75" customHeight="1">
      <c r="A81" s="48" t="s">
        <v>373</v>
      </c>
      <c r="B81" s="111" t="s">
        <v>231</v>
      </c>
      <c r="C81" s="112"/>
      <c r="D81" s="112"/>
      <c r="E81" s="26">
        <v>20</v>
      </c>
      <c r="F81" s="13"/>
      <c r="G81" s="13"/>
    </row>
    <row r="82" spans="1:7" ht="15.75" customHeight="1">
      <c r="A82" s="48" t="s">
        <v>374</v>
      </c>
      <c r="B82" s="111" t="s">
        <v>232</v>
      </c>
      <c r="C82" s="112"/>
      <c r="D82" s="112"/>
      <c r="E82" s="26">
        <v>20</v>
      </c>
      <c r="F82" s="13"/>
      <c r="G82" s="13"/>
    </row>
    <row r="83" spans="1:7" ht="16.5" customHeight="1">
      <c r="A83" s="126"/>
      <c r="B83" s="126"/>
      <c r="C83" s="127"/>
      <c r="D83" s="8" t="s">
        <v>78</v>
      </c>
      <c r="E83" s="20">
        <v>50</v>
      </c>
      <c r="F83" s="8">
        <f>IF(SUM(F80:F82)&gt;50,50,SUM(F80:F82))</f>
        <v>0</v>
      </c>
      <c r="G83" s="8">
        <f>IF(SUM(G80:G82)&gt;50,50,SUM(G80:G82))</f>
        <v>0</v>
      </c>
    </row>
    <row r="84" spans="1:7" ht="33" customHeight="1">
      <c r="A84" s="49">
        <v>13</v>
      </c>
      <c r="B84" s="115" t="s">
        <v>380</v>
      </c>
      <c r="C84" s="115"/>
      <c r="D84" s="115"/>
      <c r="E84" s="105"/>
      <c r="F84" s="118"/>
      <c r="G84" s="60"/>
    </row>
    <row r="85" spans="1:7" ht="15.75" customHeight="1">
      <c r="A85" s="48" t="s">
        <v>375</v>
      </c>
      <c r="B85" s="111" t="s">
        <v>233</v>
      </c>
      <c r="C85" s="112"/>
      <c r="D85" s="112"/>
      <c r="E85" s="26">
        <v>20</v>
      </c>
      <c r="F85" s="13"/>
      <c r="G85" s="13"/>
    </row>
    <row r="86" spans="1:7" ht="15.75" customHeight="1">
      <c r="A86" s="48" t="s">
        <v>376</v>
      </c>
      <c r="B86" s="111" t="s">
        <v>234</v>
      </c>
      <c r="C86" s="112"/>
      <c r="D86" s="112"/>
      <c r="E86" s="26">
        <v>10</v>
      </c>
      <c r="F86" s="13"/>
      <c r="G86" s="13"/>
    </row>
    <row r="87" spans="1:7" ht="15.75" customHeight="1">
      <c r="A87" s="48" t="s">
        <v>377</v>
      </c>
      <c r="B87" s="111" t="s">
        <v>235</v>
      </c>
      <c r="C87" s="112"/>
      <c r="D87" s="112"/>
      <c r="E87" s="26">
        <v>10</v>
      </c>
      <c r="F87" s="13"/>
      <c r="G87" s="13"/>
    </row>
    <row r="88" spans="1:7" ht="15.75" customHeight="1">
      <c r="A88" s="48" t="s">
        <v>378</v>
      </c>
      <c r="B88" s="111" t="s">
        <v>236</v>
      </c>
      <c r="C88" s="112"/>
      <c r="D88" s="112"/>
      <c r="E88" s="26">
        <v>10</v>
      </c>
      <c r="F88" s="13"/>
      <c r="G88" s="13"/>
    </row>
    <row r="89" spans="1:7" ht="16.5" customHeight="1">
      <c r="A89" s="48" t="s">
        <v>379</v>
      </c>
      <c r="B89" s="111" t="s">
        <v>237</v>
      </c>
      <c r="C89" s="112"/>
      <c r="D89" s="112"/>
      <c r="E89" s="26">
        <v>10</v>
      </c>
      <c r="F89" s="13"/>
      <c r="G89" s="13"/>
    </row>
    <row r="90" spans="1:7" ht="16.5" customHeight="1">
      <c r="A90" s="126"/>
      <c r="B90" s="126"/>
      <c r="C90" s="127"/>
      <c r="D90" s="59" t="s">
        <v>78</v>
      </c>
      <c r="E90" s="30">
        <v>60</v>
      </c>
      <c r="F90" s="29">
        <f>IF(SUM(F85:F89)&gt;60,60,SUM(F85:F89))</f>
        <v>0</v>
      </c>
      <c r="G90" s="29">
        <f>IF(SUM(G85:G89)&gt;60,60,SUM(G85:G89))</f>
        <v>0</v>
      </c>
    </row>
    <row r="91" spans="1:7" ht="33" customHeight="1">
      <c r="A91" s="49">
        <v>14</v>
      </c>
      <c r="B91" s="115" t="s">
        <v>383</v>
      </c>
      <c r="C91" s="115"/>
      <c r="D91" s="145"/>
      <c r="E91" s="105"/>
      <c r="F91" s="118"/>
      <c r="G91" s="68"/>
    </row>
    <row r="92" spans="1:7" ht="15.75" customHeight="1">
      <c r="A92" s="48" t="s">
        <v>381</v>
      </c>
      <c r="B92" s="136" t="s">
        <v>238</v>
      </c>
      <c r="C92" s="136"/>
      <c r="D92" s="111"/>
      <c r="E92" s="31">
        <v>20</v>
      </c>
      <c r="F92" s="6"/>
      <c r="G92" s="6"/>
    </row>
    <row r="93" spans="1:7" ht="15.75" customHeight="1">
      <c r="A93" s="57"/>
      <c r="B93" s="57"/>
      <c r="C93" s="143" t="s">
        <v>239</v>
      </c>
      <c r="D93" s="137"/>
      <c r="E93" s="28"/>
      <c r="F93" s="9"/>
      <c r="G93" s="9"/>
    </row>
    <row r="94" spans="1:7" ht="15.75" customHeight="1">
      <c r="A94" s="57"/>
      <c r="B94" s="57"/>
      <c r="C94" s="143" t="s">
        <v>240</v>
      </c>
      <c r="D94" s="137"/>
      <c r="E94" s="25"/>
      <c r="F94" s="6"/>
      <c r="G94" s="6"/>
    </row>
    <row r="95" spans="1:7" ht="15.75" customHeight="1">
      <c r="A95" s="57"/>
      <c r="B95" s="57"/>
      <c r="C95" s="143" t="s">
        <v>241</v>
      </c>
      <c r="D95" s="137"/>
      <c r="E95" s="25"/>
      <c r="F95" s="6"/>
      <c r="G95" s="6"/>
    </row>
    <row r="96" spans="1:7" ht="15.75" customHeight="1">
      <c r="A96" s="57"/>
      <c r="B96" s="57"/>
      <c r="C96" s="143" t="s">
        <v>242</v>
      </c>
      <c r="D96" s="137"/>
      <c r="E96" s="25"/>
      <c r="F96" s="6"/>
      <c r="G96" s="6"/>
    </row>
    <row r="97" spans="1:7" ht="15.75" customHeight="1">
      <c r="A97" s="48" t="s">
        <v>382</v>
      </c>
      <c r="B97" s="136" t="s">
        <v>243</v>
      </c>
      <c r="C97" s="136"/>
      <c r="D97" s="136"/>
      <c r="E97" s="31">
        <v>20</v>
      </c>
      <c r="F97" s="6"/>
      <c r="G97" s="6"/>
    </row>
    <row r="98" spans="1:7" ht="15.75" customHeight="1">
      <c r="A98" s="57"/>
      <c r="B98" s="57"/>
      <c r="C98" s="143" t="s">
        <v>244</v>
      </c>
      <c r="D98" s="137"/>
      <c r="E98" s="25"/>
      <c r="F98" s="6"/>
      <c r="G98" s="6"/>
    </row>
    <row r="99" spans="1:7" ht="15.75" customHeight="1">
      <c r="A99" s="57"/>
      <c r="B99" s="57"/>
      <c r="C99" s="143" t="s">
        <v>245</v>
      </c>
      <c r="D99" s="137"/>
      <c r="E99" s="25"/>
      <c r="F99" s="6"/>
      <c r="G99" s="6"/>
    </row>
    <row r="100" spans="1:7" ht="15.75" customHeight="1">
      <c r="A100" s="57"/>
      <c r="B100" s="57"/>
      <c r="C100" s="143" t="s">
        <v>246</v>
      </c>
      <c r="D100" s="137"/>
      <c r="E100" s="25"/>
      <c r="F100" s="6"/>
      <c r="G100" s="6"/>
    </row>
    <row r="101" spans="1:7" ht="15.75" customHeight="1">
      <c r="A101" s="48" t="s">
        <v>384</v>
      </c>
      <c r="B101" s="111" t="s">
        <v>247</v>
      </c>
      <c r="C101" s="112"/>
      <c r="D101" s="112"/>
      <c r="E101" s="14">
        <v>20</v>
      </c>
      <c r="F101" s="6"/>
      <c r="G101" s="6"/>
    </row>
    <row r="102" spans="1:7" ht="33" customHeight="1">
      <c r="A102" s="48" t="s">
        <v>385</v>
      </c>
      <c r="B102" s="111" t="s">
        <v>248</v>
      </c>
      <c r="C102" s="112"/>
      <c r="D102" s="112"/>
      <c r="E102" s="14">
        <v>10</v>
      </c>
      <c r="F102" s="6"/>
      <c r="G102" s="6"/>
    </row>
    <row r="103" spans="1:7" ht="15.75" customHeight="1">
      <c r="A103" s="48" t="s">
        <v>386</v>
      </c>
      <c r="B103" s="111" t="s">
        <v>249</v>
      </c>
      <c r="C103" s="112"/>
      <c r="D103" s="112"/>
      <c r="E103" s="25">
        <v>10</v>
      </c>
      <c r="F103" s="6"/>
      <c r="G103" s="6"/>
    </row>
    <row r="104" spans="1:9" ht="16.5" customHeight="1">
      <c r="A104" s="126"/>
      <c r="B104" s="126"/>
      <c r="C104" s="127"/>
      <c r="D104" s="8" t="s">
        <v>78</v>
      </c>
      <c r="E104" s="20">
        <v>80</v>
      </c>
      <c r="F104" s="8">
        <f>IF(SUM(F92:F103)&gt;80,80,SUM(F92:F103))</f>
        <v>0</v>
      </c>
      <c r="G104" s="8">
        <f>IF(SUM(G92:G103)&gt;80,80,SUM(G92:G103))</f>
        <v>0</v>
      </c>
      <c r="I104"/>
    </row>
    <row r="105" spans="2:4" ht="12.75">
      <c r="B105" s="32"/>
      <c r="C105" s="32"/>
      <c r="D105" s="32"/>
    </row>
    <row r="107" spans="4:7" ht="63">
      <c r="D107" s="39" t="s">
        <v>250</v>
      </c>
      <c r="E107" s="39" t="s">
        <v>91</v>
      </c>
      <c r="F107" s="39" t="s">
        <v>92</v>
      </c>
      <c r="G107" s="39" t="s">
        <v>394</v>
      </c>
    </row>
    <row r="108" spans="4:7" ht="15.75">
      <c r="D108" s="36"/>
      <c r="E108" s="19">
        <v>1000</v>
      </c>
      <c r="F108" s="8">
        <f>F104+F90+F83+F78+F67+F58+F55+F51+F43+F38+F31+F25+F17+F7</f>
        <v>0</v>
      </c>
      <c r="G108" s="8">
        <f>G104+G90+G83+G78+G67+G58+G55+G51+G43+G38+G31+G25+G17+G7</f>
        <v>0</v>
      </c>
    </row>
  </sheetData>
  <sheetProtection sheet="1" objects="1" scenarios="1" insertColumns="0" insertRows="0" selectLockedCells="1"/>
  <mergeCells count="118">
    <mergeCell ref="E39:F39"/>
    <mergeCell ref="B40:D40"/>
    <mergeCell ref="B41:D41"/>
    <mergeCell ref="B42:D42"/>
    <mergeCell ref="B39:D39"/>
    <mergeCell ref="A43:C43"/>
    <mergeCell ref="B47:D47"/>
    <mergeCell ref="B48:D48"/>
    <mergeCell ref="B33:D33"/>
    <mergeCell ref="B34:D34"/>
    <mergeCell ref="A38:C38"/>
    <mergeCell ref="B36:D36"/>
    <mergeCell ref="B37:D37"/>
    <mergeCell ref="B44:D44"/>
    <mergeCell ref="B26:D26"/>
    <mergeCell ref="E26:F26"/>
    <mergeCell ref="B27:D27"/>
    <mergeCell ref="B35:D35"/>
    <mergeCell ref="B32:D32"/>
    <mergeCell ref="E32:F32"/>
    <mergeCell ref="B28:D28"/>
    <mergeCell ref="A31:C31"/>
    <mergeCell ref="B29:D29"/>
    <mergeCell ref="B30:D30"/>
    <mergeCell ref="E18:F18"/>
    <mergeCell ref="E8:F8"/>
    <mergeCell ref="B11:D11"/>
    <mergeCell ref="B21:D21"/>
    <mergeCell ref="B12:D12"/>
    <mergeCell ref="B10:D10"/>
    <mergeCell ref="B14:D14"/>
    <mergeCell ref="B13:D13"/>
    <mergeCell ref="B19:D19"/>
    <mergeCell ref="B15:D15"/>
    <mergeCell ref="A17:C17"/>
    <mergeCell ref="B16:D16"/>
    <mergeCell ref="B18:D18"/>
    <mergeCell ref="E2:F2"/>
    <mergeCell ref="B3:D3"/>
    <mergeCell ref="B4:D4"/>
    <mergeCell ref="B2:D2"/>
    <mergeCell ref="B1:D1"/>
    <mergeCell ref="A7:C7"/>
    <mergeCell ref="B9:D9"/>
    <mergeCell ref="B5:D5"/>
    <mergeCell ref="B6:D6"/>
    <mergeCell ref="B8:D8"/>
    <mergeCell ref="B23:D23"/>
    <mergeCell ref="B24:D24"/>
    <mergeCell ref="A25:C25"/>
    <mergeCell ref="B20:D20"/>
    <mergeCell ref="B22:D22"/>
    <mergeCell ref="E44:F44"/>
    <mergeCell ref="B45:D45"/>
    <mergeCell ref="B46:D46"/>
    <mergeCell ref="B49:D49"/>
    <mergeCell ref="B50:D50"/>
    <mergeCell ref="A51:C51"/>
    <mergeCell ref="B52:D52"/>
    <mergeCell ref="E52:F52"/>
    <mergeCell ref="B53:D53"/>
    <mergeCell ref="B54:D54"/>
    <mergeCell ref="B57:D57"/>
    <mergeCell ref="A55:C55"/>
    <mergeCell ref="B56:D56"/>
    <mergeCell ref="E56:F56"/>
    <mergeCell ref="B61:D61"/>
    <mergeCell ref="A58:C58"/>
    <mergeCell ref="B59:D59"/>
    <mergeCell ref="E59:F59"/>
    <mergeCell ref="B60:D60"/>
    <mergeCell ref="B62:D62"/>
    <mergeCell ref="B63:D63"/>
    <mergeCell ref="B64:D64"/>
    <mergeCell ref="B65:D65"/>
    <mergeCell ref="A67:C67"/>
    <mergeCell ref="B66:D66"/>
    <mergeCell ref="B68:D68"/>
    <mergeCell ref="E68:F68"/>
    <mergeCell ref="B69:D69"/>
    <mergeCell ref="B70:D70"/>
    <mergeCell ref="B71:D71"/>
    <mergeCell ref="B72:D72"/>
    <mergeCell ref="B73:D73"/>
    <mergeCell ref="B74:D74"/>
    <mergeCell ref="B75:D75"/>
    <mergeCell ref="A78:C78"/>
    <mergeCell ref="B76:D76"/>
    <mergeCell ref="B77:D77"/>
    <mergeCell ref="B79:D79"/>
    <mergeCell ref="E79:F79"/>
    <mergeCell ref="B80:D80"/>
    <mergeCell ref="B81:D81"/>
    <mergeCell ref="B82:D82"/>
    <mergeCell ref="A83:C83"/>
    <mergeCell ref="B84:D84"/>
    <mergeCell ref="E84:F84"/>
    <mergeCell ref="E91:F91"/>
    <mergeCell ref="B85:D85"/>
    <mergeCell ref="B86:D86"/>
    <mergeCell ref="B87:D87"/>
    <mergeCell ref="B88:D88"/>
    <mergeCell ref="C94:D94"/>
    <mergeCell ref="C96:D96"/>
    <mergeCell ref="B97:D97"/>
    <mergeCell ref="B89:D89"/>
    <mergeCell ref="A90:C90"/>
    <mergeCell ref="B92:D92"/>
    <mergeCell ref="B102:D102"/>
    <mergeCell ref="B103:D103"/>
    <mergeCell ref="A104:C104"/>
    <mergeCell ref="B91:D91"/>
    <mergeCell ref="C95:D95"/>
    <mergeCell ref="C99:D99"/>
    <mergeCell ref="C98:D98"/>
    <mergeCell ref="C100:D100"/>
    <mergeCell ref="B101:D101"/>
    <mergeCell ref="C93:D93"/>
  </mergeCells>
  <conditionalFormatting sqref="F108:G108">
    <cfRule type="cellIs" priority="1" dxfId="1" operator="greaterThan" stopIfTrue="1">
      <formula>1000</formula>
    </cfRule>
    <cfRule type="cellIs" priority="2" dxfId="0" operator="between" stopIfTrue="1">
      <formula>1</formula>
      <formula>1000</formula>
    </cfRule>
  </conditionalFormatting>
  <conditionalFormatting sqref="F31:G31 F7:G7 F51:G51">
    <cfRule type="cellIs" priority="3" dxfId="1" operator="greaterThan" stopIfTrue="1">
      <formula>70</formula>
    </cfRule>
    <cfRule type="cellIs" priority="4" dxfId="0" operator="between" stopIfTrue="1">
      <formula>1</formula>
      <formula>70</formula>
    </cfRule>
  </conditionalFormatting>
  <conditionalFormatting sqref="F55:G55">
    <cfRule type="cellIs" priority="5" dxfId="1" operator="greaterThan" stopIfTrue="1">
      <formula>40</formula>
    </cfRule>
    <cfRule type="cellIs" priority="6" dxfId="0" operator="between" stopIfTrue="1">
      <formula>1</formula>
      <formula>40</formula>
    </cfRule>
  </conditionalFormatting>
  <conditionalFormatting sqref="F43:G43 F83:G83">
    <cfRule type="cellIs" priority="7" dxfId="1" operator="greaterThan" stopIfTrue="1">
      <formula>50</formula>
    </cfRule>
    <cfRule type="cellIs" priority="8" dxfId="0" operator="between" stopIfTrue="1">
      <formula>1</formula>
      <formula>50</formula>
    </cfRule>
  </conditionalFormatting>
  <conditionalFormatting sqref="F25:G25 F38:G38 F78:G78">
    <cfRule type="cellIs" priority="9" dxfId="1" operator="greaterThan" stopIfTrue="1">
      <formula>100</formula>
    </cfRule>
    <cfRule type="cellIs" priority="10" dxfId="0" operator="between" stopIfTrue="1">
      <formula>1</formula>
      <formula>100</formula>
    </cfRule>
  </conditionalFormatting>
  <conditionalFormatting sqref="F17:G17 F67:G67 F104:G104">
    <cfRule type="cellIs" priority="11" dxfId="1" operator="greaterThan" stopIfTrue="1">
      <formula>80</formula>
    </cfRule>
    <cfRule type="cellIs" priority="12" dxfId="0" operator="between" stopIfTrue="1">
      <formula>1</formula>
      <formula>80</formula>
    </cfRule>
  </conditionalFormatting>
  <conditionalFormatting sqref="F58:G58">
    <cfRule type="cellIs" priority="13" dxfId="1" operator="greaterThan" stopIfTrue="1">
      <formula>20</formula>
    </cfRule>
    <cfRule type="cellIs" priority="14" dxfId="0" operator="between" stopIfTrue="1">
      <formula>1</formula>
      <formula>20</formula>
    </cfRule>
  </conditionalFormatting>
  <conditionalFormatting sqref="F90:G90">
    <cfRule type="cellIs" priority="15" dxfId="1" operator="greaterThan" stopIfTrue="1">
      <formula>60</formula>
    </cfRule>
    <cfRule type="cellIs" priority="16" dxfId="0" operator="between" stopIfTrue="1">
      <formula>1</formula>
      <formula>60</formula>
    </cfRule>
  </conditionalFormatting>
  <printOptions horizontalCentered="1"/>
  <pageMargins left="0.2362204724409449" right="0.2755905511811024" top="0.1968503937007874" bottom="0.1968503937007874" header="0.31496062992125984" footer="0.31496062992125984"/>
  <pageSetup fitToHeight="3" fitToWidth="1" horizontalDpi="600" verticalDpi="600" orientation="portrait" paperSize="9" scale="74" r:id="rId1"/>
</worksheet>
</file>

<file path=xl/worksheets/sheet9.xml><?xml version="1.0" encoding="utf-8"?>
<worksheet xmlns="http://schemas.openxmlformats.org/spreadsheetml/2006/main" xmlns:r="http://schemas.openxmlformats.org/officeDocument/2006/relationships">
  <sheetPr>
    <pageSetUpPr fitToPage="1"/>
  </sheetPr>
  <dimension ref="A1:G36"/>
  <sheetViews>
    <sheetView showGridLines="0" zoomScalePageLayoutView="0" workbookViewId="0" topLeftCell="A1">
      <pane ySplit="1" topLeftCell="BM2" activePane="bottomLeft" state="frozen"/>
      <selection pane="topLeft" activeCell="A1" sqref="A1"/>
      <selection pane="bottomLeft" activeCell="F31" sqref="F31"/>
    </sheetView>
  </sheetViews>
  <sheetFormatPr defaultColWidth="9.140625" defaultRowHeight="12.75"/>
  <cols>
    <col min="1" max="1" width="4.57421875" style="34" bestFit="1" customWidth="1"/>
    <col min="2" max="2" width="32.421875" style="33" customWidth="1"/>
    <col min="3" max="3" width="29.421875" style="33" customWidth="1"/>
    <col min="4" max="4" width="23.28125" style="33" customWidth="1"/>
    <col min="5" max="5" width="11.7109375" style="4" bestFit="1" customWidth="1"/>
    <col min="6" max="7" width="17.00390625" style="4" customWidth="1"/>
    <col min="8" max="16384" width="9.140625" style="4" customWidth="1"/>
  </cols>
  <sheetData>
    <row r="1" spans="1:7" ht="31.5" customHeight="1">
      <c r="A1" s="48"/>
      <c r="B1" s="117" t="s">
        <v>251</v>
      </c>
      <c r="C1" s="117"/>
      <c r="D1" s="117"/>
      <c r="E1" s="42" t="s">
        <v>75</v>
      </c>
      <c r="F1" s="42" t="s">
        <v>92</v>
      </c>
      <c r="G1" s="42" t="s">
        <v>394</v>
      </c>
    </row>
    <row r="2" spans="1:7" ht="34.5" customHeight="1">
      <c r="A2" s="49">
        <v>1</v>
      </c>
      <c r="B2" s="115" t="s">
        <v>387</v>
      </c>
      <c r="C2" s="115"/>
      <c r="D2" s="115"/>
      <c r="E2" s="105"/>
      <c r="F2" s="118"/>
      <c r="G2" s="60"/>
    </row>
    <row r="3" spans="1:7" ht="32.25" customHeight="1">
      <c r="A3" s="48" t="s">
        <v>45</v>
      </c>
      <c r="B3" s="111" t="s">
        <v>252</v>
      </c>
      <c r="C3" s="112"/>
      <c r="D3" s="112"/>
      <c r="E3" s="25">
        <v>50</v>
      </c>
      <c r="F3" s="13"/>
      <c r="G3" s="13"/>
    </row>
    <row r="4" spans="1:7" ht="15.75" customHeight="1">
      <c r="A4" s="48" t="s">
        <v>47</v>
      </c>
      <c r="B4" s="141" t="s">
        <v>253</v>
      </c>
      <c r="C4" s="142"/>
      <c r="D4" s="142"/>
      <c r="E4" s="25">
        <v>30</v>
      </c>
      <c r="F4" s="69"/>
      <c r="G4" s="69"/>
    </row>
    <row r="5" spans="1:7" ht="15.75" customHeight="1">
      <c r="A5" s="48" t="s">
        <v>49</v>
      </c>
      <c r="B5" s="111" t="s">
        <v>428</v>
      </c>
      <c r="C5" s="112"/>
      <c r="D5" s="112"/>
      <c r="E5" s="25">
        <v>50</v>
      </c>
      <c r="F5" s="70"/>
      <c r="G5" s="70"/>
    </row>
    <row r="6" spans="1:7" ht="15.75" customHeight="1">
      <c r="A6" s="48" t="s">
        <v>291</v>
      </c>
      <c r="B6" s="111" t="s">
        <v>254</v>
      </c>
      <c r="C6" s="112"/>
      <c r="D6" s="112"/>
      <c r="E6" s="25">
        <v>30</v>
      </c>
      <c r="F6" s="70"/>
      <c r="G6" s="70"/>
    </row>
    <row r="7" spans="1:7" ht="15.75" customHeight="1">
      <c r="A7" s="48" t="s">
        <v>292</v>
      </c>
      <c r="B7" s="111" t="s">
        <v>255</v>
      </c>
      <c r="C7" s="112"/>
      <c r="D7" s="112"/>
      <c r="E7" s="25">
        <v>40</v>
      </c>
      <c r="F7" s="70"/>
      <c r="G7" s="70"/>
    </row>
    <row r="8" spans="1:7" ht="15.75">
      <c r="A8" s="123"/>
      <c r="B8" s="123"/>
      <c r="C8" s="124"/>
      <c r="D8" s="52" t="s">
        <v>78</v>
      </c>
      <c r="E8" s="20">
        <v>200</v>
      </c>
      <c r="F8" s="8">
        <f>IF(SUM(F3:F7)&gt;200,200,SUM(F3:F7))</f>
        <v>0</v>
      </c>
      <c r="G8" s="8">
        <f>IF(SUM(G3:G7)&gt;200,200,SUM(G3:G7))</f>
        <v>0</v>
      </c>
    </row>
    <row r="9" spans="1:7" ht="33" customHeight="1">
      <c r="A9" s="49">
        <v>2</v>
      </c>
      <c r="B9" s="115" t="s">
        <v>388</v>
      </c>
      <c r="C9" s="115"/>
      <c r="D9" s="115"/>
      <c r="E9" s="105"/>
      <c r="F9" s="118"/>
      <c r="G9" s="60"/>
    </row>
    <row r="10" spans="1:7" ht="15.75" customHeight="1">
      <c r="A10" s="48" t="s">
        <v>267</v>
      </c>
      <c r="B10" s="111" t="s">
        <v>256</v>
      </c>
      <c r="C10" s="112"/>
      <c r="D10" s="112"/>
      <c r="E10" s="25">
        <v>50</v>
      </c>
      <c r="F10" s="13"/>
      <c r="G10" s="13"/>
    </row>
    <row r="11" spans="1:7" ht="15.75" customHeight="1">
      <c r="A11" s="48" t="s">
        <v>268</v>
      </c>
      <c r="B11" s="111" t="s">
        <v>389</v>
      </c>
      <c r="C11" s="112"/>
      <c r="D11" s="112"/>
      <c r="E11" s="25">
        <v>100</v>
      </c>
      <c r="F11" s="13"/>
      <c r="G11" s="13"/>
    </row>
    <row r="12" spans="1:7" ht="27.75" customHeight="1">
      <c r="A12" s="48" t="s">
        <v>269</v>
      </c>
      <c r="B12" s="141" t="s">
        <v>257</v>
      </c>
      <c r="C12" s="142"/>
      <c r="D12" s="142"/>
      <c r="E12" s="25">
        <v>50</v>
      </c>
      <c r="F12" s="13"/>
      <c r="G12" s="13"/>
    </row>
    <row r="13" spans="1:7" ht="16.5" customHeight="1">
      <c r="A13" s="126"/>
      <c r="B13" s="126"/>
      <c r="C13" s="127"/>
      <c r="D13" s="8" t="s">
        <v>78</v>
      </c>
      <c r="E13" s="20">
        <v>200</v>
      </c>
      <c r="F13" s="8">
        <f>IF(SUM(F10:F12)&gt;200,200,SUM(F10:F12))</f>
        <v>0</v>
      </c>
      <c r="G13" s="8">
        <f>IF(SUM(G10:G12)&gt;200,200,SUM(G10:G12))</f>
        <v>0</v>
      </c>
    </row>
    <row r="14" spans="1:7" ht="33" customHeight="1">
      <c r="A14" s="49">
        <v>3</v>
      </c>
      <c r="B14" s="115" t="s">
        <v>390</v>
      </c>
      <c r="C14" s="115"/>
      <c r="D14" s="115"/>
      <c r="E14" s="105"/>
      <c r="F14" s="118"/>
      <c r="G14" s="60"/>
    </row>
    <row r="15" spans="1:7" ht="15.75" customHeight="1">
      <c r="A15" s="48" t="s">
        <v>274</v>
      </c>
      <c r="B15" s="111" t="s">
        <v>258</v>
      </c>
      <c r="C15" s="112"/>
      <c r="D15" s="112"/>
      <c r="E15" s="26">
        <v>50</v>
      </c>
      <c r="F15" s="13"/>
      <c r="G15" s="13"/>
    </row>
    <row r="16" spans="1:7" ht="15.75" customHeight="1">
      <c r="A16" s="48" t="s">
        <v>275</v>
      </c>
      <c r="B16" s="111" t="s">
        <v>259</v>
      </c>
      <c r="C16" s="112"/>
      <c r="D16" s="112"/>
      <c r="E16" s="26">
        <v>100</v>
      </c>
      <c r="F16" s="13"/>
      <c r="G16" s="13"/>
    </row>
    <row r="17" spans="1:7" ht="16.5" customHeight="1">
      <c r="A17" s="126"/>
      <c r="B17" s="126"/>
      <c r="C17" s="127"/>
      <c r="D17" s="59" t="s">
        <v>78</v>
      </c>
      <c r="E17" s="20">
        <v>150</v>
      </c>
      <c r="F17" s="23">
        <f>IF(SUM(F15:F16)&gt;150,150,SUM(F15:F16))</f>
        <v>0</v>
      </c>
      <c r="G17" s="23">
        <f>IF(SUM(G15:G16)&gt;150,150,SUM(G15:G16))</f>
        <v>0</v>
      </c>
    </row>
    <row r="18" spans="1:7" ht="33" customHeight="1">
      <c r="A18" s="49">
        <v>4</v>
      </c>
      <c r="B18" s="115" t="s">
        <v>429</v>
      </c>
      <c r="C18" s="115"/>
      <c r="D18" s="115"/>
      <c r="E18" s="105"/>
      <c r="F18" s="118"/>
      <c r="G18" s="60"/>
    </row>
    <row r="19" spans="1:7" ht="16.5" customHeight="1">
      <c r="A19" s="48" t="s">
        <v>279</v>
      </c>
      <c r="B19" s="111" t="s">
        <v>430</v>
      </c>
      <c r="C19" s="112"/>
      <c r="D19" s="112"/>
      <c r="E19" s="25">
        <v>50</v>
      </c>
      <c r="F19" s="13"/>
      <c r="G19" s="13"/>
    </row>
    <row r="20" spans="1:7" ht="16.5" customHeight="1">
      <c r="A20" s="48" t="s">
        <v>280</v>
      </c>
      <c r="B20" s="111" t="s">
        <v>260</v>
      </c>
      <c r="C20" s="112"/>
      <c r="D20" s="112"/>
      <c r="E20" s="25">
        <v>50</v>
      </c>
      <c r="F20" s="13"/>
      <c r="G20" s="13"/>
    </row>
    <row r="21" spans="1:7" ht="16.5" customHeight="1">
      <c r="A21" s="48" t="s">
        <v>281</v>
      </c>
      <c r="B21" s="111" t="s">
        <v>261</v>
      </c>
      <c r="C21" s="112"/>
      <c r="D21" s="112"/>
      <c r="E21" s="25">
        <v>20</v>
      </c>
      <c r="F21" s="13"/>
      <c r="G21" s="13"/>
    </row>
    <row r="22" spans="1:7" ht="16.5" customHeight="1">
      <c r="A22" s="126"/>
      <c r="B22" s="126"/>
      <c r="C22" s="127"/>
      <c r="D22" s="8" t="s">
        <v>78</v>
      </c>
      <c r="E22" s="20">
        <v>100</v>
      </c>
      <c r="F22" s="8">
        <f>IF(SUM(F19:F21)&gt;100,100,SUM(F19:F21))</f>
        <v>0</v>
      </c>
      <c r="G22" s="8">
        <f>IF(SUM(G19:G21)&gt;100,100,SUM(G19:G21))</f>
        <v>0</v>
      </c>
    </row>
    <row r="23" spans="1:7" ht="32.25" customHeight="1">
      <c r="A23" s="49">
        <v>5</v>
      </c>
      <c r="B23" s="115" t="s">
        <v>391</v>
      </c>
      <c r="C23" s="115"/>
      <c r="D23" s="115"/>
      <c r="E23" s="105"/>
      <c r="F23" s="118"/>
      <c r="G23" s="60"/>
    </row>
    <row r="24" spans="1:7" ht="15.75" customHeight="1">
      <c r="A24" s="48" t="s">
        <v>321</v>
      </c>
      <c r="B24" s="112" t="s">
        <v>262</v>
      </c>
      <c r="C24" s="112"/>
      <c r="D24" s="112"/>
      <c r="E24" s="25">
        <v>50</v>
      </c>
      <c r="F24" s="13"/>
      <c r="G24" s="13"/>
    </row>
    <row r="25" spans="1:7" ht="15.75" customHeight="1">
      <c r="A25" s="48" t="s">
        <v>322</v>
      </c>
      <c r="B25" s="112" t="s">
        <v>263</v>
      </c>
      <c r="C25" s="112"/>
      <c r="D25" s="112"/>
      <c r="E25" s="25">
        <v>50</v>
      </c>
      <c r="F25" s="13"/>
      <c r="G25" s="13"/>
    </row>
    <row r="26" spans="1:7" ht="31.5" customHeight="1">
      <c r="A26" s="48" t="s">
        <v>323</v>
      </c>
      <c r="B26" s="111" t="s">
        <v>392</v>
      </c>
      <c r="C26" s="112"/>
      <c r="D26" s="112"/>
      <c r="E26" s="25">
        <v>80</v>
      </c>
      <c r="F26" s="13"/>
      <c r="G26" s="13"/>
    </row>
    <row r="27" spans="1:7" ht="16.5" customHeight="1">
      <c r="A27" s="126"/>
      <c r="B27" s="126"/>
      <c r="C27" s="127"/>
      <c r="D27" s="8" t="s">
        <v>78</v>
      </c>
      <c r="E27" s="20">
        <v>150</v>
      </c>
      <c r="F27" s="8">
        <f>IF(SUM(F24:F26)&gt;150,150,SUM(F24:F26))</f>
        <v>0</v>
      </c>
      <c r="G27" s="8">
        <f>IF(SUM(G24:G26)&gt;150,150,SUM(G24:G26))</f>
        <v>0</v>
      </c>
    </row>
    <row r="28" spans="1:7" ht="36" customHeight="1">
      <c r="A28" s="49">
        <v>6</v>
      </c>
      <c r="B28" s="115" t="s">
        <v>393</v>
      </c>
      <c r="C28" s="115"/>
      <c r="D28" s="115"/>
      <c r="E28" s="105"/>
      <c r="F28" s="118"/>
      <c r="G28" s="60"/>
    </row>
    <row r="29" spans="1:7" ht="15.75" customHeight="1">
      <c r="A29" s="48" t="s">
        <v>327</v>
      </c>
      <c r="B29" s="111" t="s">
        <v>431</v>
      </c>
      <c r="C29" s="112"/>
      <c r="D29" s="112"/>
      <c r="E29" s="25">
        <v>100</v>
      </c>
      <c r="F29" s="13"/>
      <c r="G29" s="13"/>
    </row>
    <row r="30" spans="1:7" ht="15.75" customHeight="1">
      <c r="A30" s="48" t="s">
        <v>328</v>
      </c>
      <c r="B30" s="111" t="s">
        <v>432</v>
      </c>
      <c r="C30" s="112"/>
      <c r="D30" s="112"/>
      <c r="E30" s="25">
        <v>100</v>
      </c>
      <c r="F30" s="13"/>
      <c r="G30" s="13"/>
    </row>
    <row r="31" spans="1:7" ht="15.75" customHeight="1">
      <c r="A31" s="48" t="s">
        <v>329</v>
      </c>
      <c r="B31" s="111" t="s">
        <v>433</v>
      </c>
      <c r="C31" s="112"/>
      <c r="D31" s="112"/>
      <c r="E31" s="25">
        <v>50</v>
      </c>
      <c r="F31" s="13"/>
      <c r="G31" s="13"/>
    </row>
    <row r="32" spans="1:7" ht="16.5" customHeight="1">
      <c r="A32" s="126"/>
      <c r="B32" s="126"/>
      <c r="C32" s="127"/>
      <c r="D32" s="8" t="s">
        <v>78</v>
      </c>
      <c r="E32" s="20">
        <v>200</v>
      </c>
      <c r="F32" s="8">
        <f>IF(SUM(F29:F31)&gt;200,200,SUM(F29:F31))</f>
        <v>0</v>
      </c>
      <c r="G32" s="8">
        <f>IF(SUM(G29:G31)&gt;200,200,SUM(G29:G31))</f>
        <v>0</v>
      </c>
    </row>
    <row r="33" spans="2:4" ht="12.75">
      <c r="B33" s="32"/>
      <c r="C33" s="32"/>
      <c r="D33" s="32"/>
    </row>
    <row r="35" spans="4:7" ht="78.75">
      <c r="D35" s="39" t="s">
        <v>264</v>
      </c>
      <c r="E35" s="39" t="s">
        <v>91</v>
      </c>
      <c r="F35" s="39" t="s">
        <v>92</v>
      </c>
      <c r="G35" s="39" t="s">
        <v>394</v>
      </c>
    </row>
    <row r="36" spans="4:7" ht="15.75">
      <c r="D36" s="36"/>
      <c r="E36" s="19">
        <v>1000</v>
      </c>
      <c r="F36" s="8">
        <f>F32+F27+F22+F17+F13+F8</f>
        <v>0</v>
      </c>
      <c r="G36" s="8">
        <f>G32+G27+G22+G17+G13+G8</f>
        <v>0</v>
      </c>
    </row>
  </sheetData>
  <sheetProtection sheet="1" objects="1" scenarios="1" insertColumns="0" insertRows="0" selectLockedCells="1"/>
  <mergeCells count="38">
    <mergeCell ref="A17:C17"/>
    <mergeCell ref="B16:D16"/>
    <mergeCell ref="B1:D1"/>
    <mergeCell ref="A8:C8"/>
    <mergeCell ref="B10:D10"/>
    <mergeCell ref="B5:D5"/>
    <mergeCell ref="B7:D7"/>
    <mergeCell ref="B9:D9"/>
    <mergeCell ref="B6:D6"/>
    <mergeCell ref="E2:F2"/>
    <mergeCell ref="B3:D3"/>
    <mergeCell ref="B4:D4"/>
    <mergeCell ref="B2:D2"/>
    <mergeCell ref="E9:F9"/>
    <mergeCell ref="B12:D12"/>
    <mergeCell ref="B11:D11"/>
    <mergeCell ref="B15:D15"/>
    <mergeCell ref="A13:C13"/>
    <mergeCell ref="B14:D14"/>
    <mergeCell ref="E14:F14"/>
    <mergeCell ref="B18:D18"/>
    <mergeCell ref="E18:F18"/>
    <mergeCell ref="B19:D19"/>
    <mergeCell ref="B26:D26"/>
    <mergeCell ref="B23:D23"/>
    <mergeCell ref="E23:F23"/>
    <mergeCell ref="B20:D20"/>
    <mergeCell ref="A22:C22"/>
    <mergeCell ref="B21:D21"/>
    <mergeCell ref="A32:C32"/>
    <mergeCell ref="B24:D24"/>
    <mergeCell ref="B25:D25"/>
    <mergeCell ref="A27:C27"/>
    <mergeCell ref="E28:F28"/>
    <mergeCell ref="B29:D29"/>
    <mergeCell ref="B30:D30"/>
    <mergeCell ref="B31:D31"/>
    <mergeCell ref="B28:D28"/>
  </mergeCells>
  <conditionalFormatting sqref="F36:G36">
    <cfRule type="cellIs" priority="1" dxfId="1" operator="greaterThan" stopIfTrue="1">
      <formula>1000</formula>
    </cfRule>
    <cfRule type="cellIs" priority="2" dxfId="0" operator="between" stopIfTrue="1">
      <formula>1</formula>
      <formula>1000</formula>
    </cfRule>
  </conditionalFormatting>
  <conditionalFormatting sqref="F22:G22">
    <cfRule type="cellIs" priority="3" dxfId="1" operator="greaterThan" stopIfTrue="1">
      <formula>100</formula>
    </cfRule>
    <cfRule type="cellIs" priority="4" dxfId="0" operator="between" stopIfTrue="1">
      <formula>1</formula>
      <formula>100</formula>
    </cfRule>
  </conditionalFormatting>
  <conditionalFormatting sqref="F32:G32 F8:G8 F13:G13">
    <cfRule type="cellIs" priority="5" dxfId="1" operator="greaterThan" stopIfTrue="1">
      <formula>200</formula>
    </cfRule>
    <cfRule type="cellIs" priority="6" dxfId="0" operator="between" stopIfTrue="1">
      <formula>1</formula>
      <formula>200</formula>
    </cfRule>
  </conditionalFormatting>
  <conditionalFormatting sqref="F27:G27 F17:G17">
    <cfRule type="cellIs" priority="7" dxfId="1" operator="greaterThan" stopIfTrue="1">
      <formula>150</formula>
    </cfRule>
    <cfRule type="cellIs" priority="8" dxfId="0" operator="between" stopIfTrue="1">
      <formula>1</formula>
      <formula>150</formula>
    </cfRule>
  </conditionalFormatting>
  <printOptions horizontalCentered="1"/>
  <pageMargins left="0.2362204724409449" right="0.2755905511811024" top="0.1968503937007874" bottom="0.1968503937007874" header="0.31496062992125984" footer="0.31496062992125984"/>
  <pageSetup fitToHeight="1"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DL</cp:lastModifiedBy>
  <cp:lastPrinted>2015-03-23T12:03:38Z</cp:lastPrinted>
  <dcterms:created xsi:type="dcterms:W3CDTF">2011-03-31T14:43:57Z</dcterms:created>
  <dcterms:modified xsi:type="dcterms:W3CDTF">2015-03-23T12:05:03Z</dcterms:modified>
  <cp:category/>
  <cp:version/>
  <cp:contentType/>
  <cp:contentStatus/>
</cp:coreProperties>
</file>